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Organos colegiados\ESDEPED\2024-2025\Convocatoria y calendario\"/>
    </mc:Choice>
  </mc:AlternateContent>
  <bookViews>
    <workbookView xWindow="0" yWindow="0" windowWidth="2370" windowHeight="0"/>
  </bookViews>
  <sheets>
    <sheet name="PIC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H43" i="1"/>
  <c r="H23" i="1" l="1"/>
  <c r="G159" i="1" l="1"/>
  <c r="E159" i="1"/>
  <c r="J23" i="1"/>
  <c r="I23" i="1"/>
  <c r="H65" i="1" l="1"/>
  <c r="H38" i="1" l="1"/>
  <c r="H24" i="1"/>
  <c r="H45" i="1"/>
  <c r="H26" i="1"/>
  <c r="H27" i="1"/>
  <c r="K147" i="1"/>
  <c r="J147" i="1"/>
  <c r="H147" i="1"/>
  <c r="B159" i="1" l="1"/>
  <c r="H159" i="1" s="1"/>
  <c r="I26" i="1"/>
  <c r="I82" i="1"/>
  <c r="I59" i="1"/>
  <c r="I134" i="1"/>
  <c r="I126" i="1"/>
  <c r="I127" i="1"/>
  <c r="I128" i="1"/>
  <c r="I129" i="1"/>
  <c r="I130" i="1"/>
  <c r="I131" i="1"/>
  <c r="I132" i="1"/>
  <c r="I133" i="1"/>
  <c r="I55" i="1"/>
  <c r="I56" i="1"/>
  <c r="I57" i="1"/>
  <c r="I80" i="1"/>
  <c r="I81" i="1"/>
  <c r="I24" i="1"/>
  <c r="H82" i="1"/>
  <c r="H59" i="1"/>
  <c r="H134" i="1"/>
  <c r="H55" i="1"/>
  <c r="H56" i="1"/>
  <c r="H57" i="1"/>
  <c r="H58" i="1"/>
  <c r="H60" i="1"/>
  <c r="H61" i="1"/>
  <c r="H62" i="1"/>
  <c r="H63" i="1"/>
  <c r="H64" i="1"/>
  <c r="H66" i="1"/>
  <c r="H67" i="1"/>
  <c r="H68" i="1"/>
  <c r="H69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5" i="1"/>
  <c r="I46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58" i="1"/>
  <c r="I60" i="1"/>
  <c r="I61" i="1"/>
  <c r="I62" i="1"/>
  <c r="I63" i="1"/>
  <c r="I64" i="1"/>
  <c r="I65" i="1"/>
  <c r="I66" i="1"/>
  <c r="I67" i="1"/>
  <c r="I68" i="1"/>
  <c r="I69" i="1"/>
  <c r="I135" i="1"/>
  <c r="E147" i="1"/>
  <c r="E148" i="1"/>
  <c r="E149" i="1"/>
  <c r="E150" i="1"/>
  <c r="J148" i="1"/>
  <c r="J149" i="1"/>
  <c r="J159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5" i="1"/>
  <c r="J46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126" i="1"/>
  <c r="J127" i="1"/>
  <c r="J128" i="1"/>
  <c r="J129" i="1"/>
  <c r="J130" i="1"/>
  <c r="J131" i="1"/>
  <c r="J132" i="1"/>
  <c r="J133" i="1"/>
  <c r="J134" i="1"/>
  <c r="J135" i="1"/>
  <c r="K159" i="1"/>
  <c r="H97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26" i="1"/>
  <c r="H127" i="1"/>
  <c r="H128" i="1"/>
  <c r="H129" i="1"/>
  <c r="H130" i="1"/>
  <c r="H131" i="1"/>
  <c r="H132" i="1"/>
  <c r="H133" i="1"/>
  <c r="H135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6" i="1"/>
  <c r="B147" i="1"/>
  <c r="B148" i="1"/>
  <c r="B149" i="1"/>
  <c r="B150" i="1"/>
  <c r="H148" i="1"/>
  <c r="H149" i="1"/>
  <c r="K184" i="1"/>
  <c r="I184" i="1"/>
  <c r="J184" i="1"/>
  <c r="K149" i="1"/>
  <c r="K148" i="1"/>
  <c r="G150" i="1"/>
  <c r="G149" i="1"/>
  <c r="G148" i="1"/>
  <c r="G147" i="1"/>
  <c r="J70" i="1" l="1"/>
  <c r="K72" i="1" s="1"/>
  <c r="H136" i="1"/>
  <c r="K136" i="1" s="1"/>
  <c r="J136" i="1"/>
  <c r="K138" i="1" s="1"/>
  <c r="I136" i="1"/>
  <c r="K137" i="1" s="1"/>
  <c r="G152" i="1"/>
  <c r="K152" i="1" s="1"/>
  <c r="E152" i="1"/>
  <c r="J152" i="1" s="1"/>
  <c r="J47" i="1"/>
  <c r="K49" i="1" s="1"/>
  <c r="H70" i="1"/>
  <c r="K70" i="1" s="1"/>
  <c r="H47" i="1"/>
  <c r="K47" i="1" s="1"/>
  <c r="H117" i="1"/>
  <c r="K117" i="1" s="1"/>
  <c r="I70" i="1"/>
  <c r="K71" i="1" s="1"/>
  <c r="I47" i="1"/>
  <c r="K48" i="1" s="1"/>
  <c r="I117" i="1"/>
  <c r="K118" i="1" s="1"/>
  <c r="J117" i="1"/>
  <c r="K119" i="1" s="1"/>
  <c r="J139" i="1" l="1"/>
  <c r="H139" i="1"/>
  <c r="I139" i="1"/>
  <c r="B167" i="1" l="1"/>
  <c r="F174" i="1"/>
  <c r="G160" i="1"/>
  <c r="G170" i="1" s="1"/>
  <c r="F168" i="1"/>
  <c r="F173" i="1"/>
  <c r="F166" i="1"/>
  <c r="F171" i="1"/>
  <c r="F172" i="1"/>
  <c r="B172" i="1"/>
  <c r="B173" i="1"/>
  <c r="B169" i="1"/>
  <c r="B166" i="1"/>
  <c r="B171" i="1"/>
  <c r="F169" i="1"/>
  <c r="F170" i="1"/>
  <c r="F167" i="1"/>
  <c r="B170" i="1"/>
  <c r="B168" i="1"/>
  <c r="B174" i="1"/>
  <c r="E160" i="1"/>
  <c r="E174" i="1" s="1"/>
  <c r="D171" i="1"/>
  <c r="D169" i="1"/>
  <c r="D168" i="1"/>
  <c r="D170" i="1"/>
  <c r="D166" i="1"/>
  <c r="D173" i="1"/>
  <c r="D172" i="1"/>
  <c r="D174" i="1"/>
  <c r="D167" i="1"/>
  <c r="F175" i="1" l="1"/>
  <c r="B175" i="1"/>
  <c r="G173" i="1"/>
  <c r="G168" i="1"/>
  <c r="G169" i="1"/>
  <c r="G166" i="1"/>
  <c r="G171" i="1"/>
  <c r="E166" i="1"/>
  <c r="E170" i="1"/>
  <c r="G167" i="1"/>
  <c r="E172" i="1"/>
  <c r="E168" i="1"/>
  <c r="E167" i="1"/>
  <c r="E169" i="1"/>
  <c r="G172" i="1"/>
  <c r="E171" i="1"/>
  <c r="E173" i="1"/>
  <c r="G174" i="1"/>
  <c r="D175" i="1"/>
  <c r="G175" i="1" l="1"/>
  <c r="E175" i="1"/>
  <c r="B152" i="1"/>
  <c r="H152" i="1" s="1"/>
  <c r="B160" i="1" s="1"/>
  <c r="J175" i="1" l="1"/>
  <c r="J189" i="1" s="1"/>
  <c r="I175" i="1"/>
  <c r="I189" i="1" s="1"/>
  <c r="C171" i="1"/>
  <c r="C168" i="1"/>
  <c r="C170" i="1"/>
  <c r="C166" i="1"/>
  <c r="C172" i="1"/>
  <c r="C173" i="1"/>
  <c r="C174" i="1"/>
  <c r="C169" i="1"/>
  <c r="C167" i="1"/>
  <c r="C175" i="1" l="1"/>
  <c r="H175" i="1" l="1"/>
  <c r="H189" i="1" s="1"/>
</calcChain>
</file>

<file path=xl/comments1.xml><?xml version="1.0" encoding="utf-8"?>
<comments xmlns="http://schemas.openxmlformats.org/spreadsheetml/2006/main">
  <authors>
    <author>Usuario</author>
  </authors>
  <commentList>
    <comment ref="H179" authorId="0" shapeId="0">
      <text>
        <r>
          <rPr>
            <b/>
            <sz val="9"/>
            <color rgb="FF000000"/>
            <rFont val="Tahoma"/>
            <family val="2"/>
          </rPr>
          <t>Si no cumple cambiar en asignación de nivel a 5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180" authorId="0" shapeId="0">
      <text>
        <r>
          <rPr>
            <sz val="9"/>
            <color rgb="FF000000"/>
            <rFont val="Tahoma"/>
            <family val="2"/>
          </rPr>
          <t xml:space="preserve">Seleccione la opción (1 o 0)
</t>
        </r>
      </text>
    </comment>
    <comment ref="J180" authorId="0" shapeId="0">
      <text>
        <r>
          <rPr>
            <sz val="9"/>
            <color indexed="81"/>
            <rFont val="Tahoma"/>
            <family val="2"/>
          </rPr>
          <t xml:space="preserve">Seleccione la opción (1 o 0)
</t>
        </r>
      </text>
    </comment>
    <comment ref="K180" authorId="0" shapeId="0">
      <text>
        <r>
          <rPr>
            <sz val="9"/>
            <color indexed="81"/>
            <rFont val="Tahoma"/>
            <family val="2"/>
          </rPr>
          <t xml:space="preserve">Seleccione la opción (1 o 0)
</t>
        </r>
      </text>
    </comment>
  </commentList>
</comments>
</file>

<file path=xl/sharedStrings.xml><?xml version="1.0" encoding="utf-8"?>
<sst xmlns="http://schemas.openxmlformats.org/spreadsheetml/2006/main" count="270" uniqueCount="153">
  <si>
    <t>Grado/Actividad</t>
  </si>
  <si>
    <t>Puntaje</t>
  </si>
  <si>
    <t>Prof.</t>
  </si>
  <si>
    <t>SUB-TOTAL 1</t>
  </si>
  <si>
    <t>SUB-TOTAL 2</t>
  </si>
  <si>
    <t>SUB-TOTAL 3</t>
  </si>
  <si>
    <t>4.1.-Elaboración de Programas docentes de asignatura</t>
  </si>
  <si>
    <t>4.2.- Actualización de programas docentes de asignatura</t>
  </si>
  <si>
    <t>4.3.- Diseño de planes de estudio</t>
  </si>
  <si>
    <t>4.4.- Actividades de gestión académica</t>
  </si>
  <si>
    <t>4.5.- Coordinación de eventos locales o nacionales</t>
  </si>
  <si>
    <t>4.6.- Moderador, relator o presentador en eventos locales o nacionales</t>
  </si>
  <si>
    <t>4.7.- Coordinador u organización de eventos internacionales</t>
  </si>
  <si>
    <t>4.8.- Moderador, relator o presentador en eventos internacionales</t>
  </si>
  <si>
    <t>SUB-TOTAL 4</t>
  </si>
  <si>
    <t>·         Patente</t>
  </si>
  <si>
    <t xml:space="preserve">·         Modelo de utilidad </t>
  </si>
  <si>
    <t xml:space="preserve">·         Diseño industrial </t>
  </si>
  <si>
    <t xml:space="preserve">·         Guía metodológicas </t>
  </si>
  <si>
    <t xml:space="preserve">·         Antología </t>
  </si>
  <si>
    <t xml:space="preserve">·         Cuaderno de ejercicio </t>
  </si>
  <si>
    <t xml:space="preserve">·         Apuntes </t>
  </si>
  <si>
    <t xml:space="preserve">·         Manual para practicas de laboratorio o taller </t>
  </si>
  <si>
    <t xml:space="preserve">·         Software educativo </t>
  </si>
  <si>
    <t>·         Hipertextos</t>
  </si>
  <si>
    <t xml:space="preserve">·         Producción de videos </t>
  </si>
  <si>
    <t xml:space="preserve">·         English CPE, Francés C2 e Italiano CILS 4 </t>
  </si>
  <si>
    <t>·         English CAE, TOELF 600 más puntos, Francés C1 e Italiano CILS 3</t>
  </si>
  <si>
    <t>·         English FCE, TOELF 500 a 599 puntos, Francés B2 e Italiano CILS 2</t>
  </si>
  <si>
    <t>I</t>
  </si>
  <si>
    <t>II</t>
  </si>
  <si>
    <t>III</t>
  </si>
  <si>
    <t>IV</t>
  </si>
  <si>
    <t>Max</t>
  </si>
  <si>
    <t>V</t>
  </si>
  <si>
    <t>VI</t>
  </si>
  <si>
    <t>VII</t>
  </si>
  <si>
    <t>VIII</t>
  </si>
  <si>
    <t>DOCENCIA - 245</t>
  </si>
  <si>
    <t>TOTAL</t>
  </si>
  <si>
    <t>TUTORÍAS - 175</t>
  </si>
  <si>
    <t>PARTICIPACIÓN EN CUERPOS COLEGIADOS - 70</t>
  </si>
  <si>
    <t>Años</t>
  </si>
  <si>
    <t>Meses</t>
  </si>
  <si>
    <t>Total de horas anuales</t>
  </si>
  <si>
    <t>4-5 horas /clase</t>
  </si>
  <si>
    <t>6-8 horas /clase</t>
  </si>
  <si>
    <t>9-11 horas /clase</t>
  </si>
  <si>
    <t>12 horas /clase o más</t>
  </si>
  <si>
    <t>TOTAL CALIDAD</t>
  </si>
  <si>
    <t xml:space="preserve">Puntacion Total </t>
  </si>
  <si>
    <t>por calidad</t>
  </si>
  <si>
    <t>por total</t>
  </si>
  <si>
    <t>IX</t>
  </si>
  <si>
    <t>1.1.- Desempeño docente</t>
  </si>
  <si>
    <t>1.2.- Materiales de apoyo a la docencia</t>
  </si>
  <si>
    <t>1.3.- Publicación de libros</t>
  </si>
  <si>
    <t>1.4.- Capítulos de libros de texto</t>
  </si>
  <si>
    <t>1.5.- Impartir curso curricular como profesor invitado en otra universidad</t>
  </si>
  <si>
    <t>1.6.- Impartir curso, taller o modulo de diplomado</t>
  </si>
  <si>
    <t>1.7.- Diseño de cursos en línea</t>
  </si>
  <si>
    <t>1.8.- Curso recibido de actualización</t>
  </si>
  <si>
    <t>1.9.- Obtención de diplomado</t>
  </si>
  <si>
    <t>1.10.- Certificación de competencia</t>
  </si>
  <si>
    <t>1.11.- Dominio de lengua extranjera:</t>
  </si>
  <si>
    <t>CE</t>
  </si>
  <si>
    <t>CD</t>
  </si>
  <si>
    <t>Profesor</t>
  </si>
  <si>
    <t xml:space="preserve"> </t>
  </si>
  <si>
    <t>Actividades Máximas</t>
  </si>
  <si>
    <t>Asignación del Nivel</t>
  </si>
  <si>
    <t>Pertenecer a un CA en consolidación o consolidado</t>
  </si>
  <si>
    <t>Haber impartido un curos en un posgrado de la institución reconocido por el PNPC del Conacyt</t>
  </si>
  <si>
    <t>Contar con una publicación con arbitraje nacional o internacional</t>
  </si>
  <si>
    <t>Haber dirigido dos trabajos recepcionales de Licenciatura o posgrado en programas de la institución</t>
  </si>
  <si>
    <t>Captura cumplimiento</t>
  </si>
  <si>
    <t xml:space="preserve">Calculo del puntaje </t>
  </si>
  <si>
    <t>Capturar el número de actividades</t>
  </si>
  <si>
    <t>Nombre del(a) profesor(a):</t>
  </si>
  <si>
    <t>Licenciatura</t>
  </si>
  <si>
    <t>i).- ¿Entregó paquete didáctico a los alumnos al inicio del curso?</t>
  </si>
  <si>
    <t>a.- ¿Presenta solicitud de ingreso al Programa, dirigida a la Rector?</t>
  </si>
  <si>
    <t>a).- ¿Es personal académico de la Universidad de Quintana Roo con nombramiento de PIC o PATA?</t>
  </si>
  <si>
    <t>d).- ¿Presenta el reconocimiento de perfil Prodep vigente?</t>
  </si>
  <si>
    <t>e).- ¿Impartió durante el periodo de evaluación un mínimo de 4 horas/semana/mes clase frente a grupo en cursos con créditos curriculares dentro de los planes de estudios? (Constancia de cursos SAE)</t>
  </si>
  <si>
    <t>h).- ¿Presenta constancia de haber cumplido en tiempo, forma y calidad con la presentación de su informe de actividades correspondientes? (Constancia de resultado de la evaluación anual)</t>
  </si>
  <si>
    <t>Articulo 6 y 7 del Reglamento</t>
  </si>
  <si>
    <t>a).- ¿Presenta solicitud de ingreso al Programa, dirigida a la Rector?</t>
  </si>
  <si>
    <t>c).- ¿Presenta grado mínimo de Maestría o especialidad médica?</t>
  </si>
  <si>
    <t xml:space="preserve">2.1.- Tutorías permanentes </t>
  </si>
  <si>
    <t>2.2.- Revisión de tesis de Lic.</t>
  </si>
  <si>
    <t>2.3.- Supervisión de monografía de PA.</t>
  </si>
  <si>
    <t>2.4.- Revisión y participación en Tesis de Lic.</t>
  </si>
  <si>
    <t xml:space="preserve">2.5.- Dirección y participación en Tesis de Lic. </t>
  </si>
  <si>
    <t>2.6.- Supervisión de monografía en Lic.</t>
  </si>
  <si>
    <t>2.7.- Dirección de tesis de maestría</t>
  </si>
  <si>
    <t>2.8.- Revisión de tesis de maestría</t>
  </si>
  <si>
    <t>2.9.- Dirección de tesis de doctorado</t>
  </si>
  <si>
    <t>2.10.- Revisión de tesis de doctorado</t>
  </si>
  <si>
    <t>2.11.- Supervisión de servicio social</t>
  </si>
  <si>
    <t>2.12.- Formación de estudiantes en proyectos de investigación</t>
  </si>
  <si>
    <t>2.13.- Premio estatal a estudiantes por la supervisión del profesor.</t>
  </si>
  <si>
    <t>2.14.- Premio nacional a estudiantes por la supervisión del profesor.</t>
  </si>
  <si>
    <t>2.15.- Premio internacional a estudiantes por la supervisión del profesor.</t>
  </si>
  <si>
    <t>3.1.- Artículo en revista con arbitraje de circulación nacional (CONACYT)</t>
  </si>
  <si>
    <t>3.2.- Artículo en revista con arbitraje de circulación internacional (Latin Index, Thompson Scientific Index, ISI Thompson, Journal Scientific report etc)</t>
  </si>
  <si>
    <t>3.3.- Artículo de investigación y/o divulgación científica</t>
  </si>
  <si>
    <t>3.4.- Capítulo de libro especializados</t>
  </si>
  <si>
    <t>3.5.- Libros producto de la investigación</t>
  </si>
  <si>
    <t>3.7.- Ponencia en extenso en memorias de eventos académicos</t>
  </si>
  <si>
    <t>3.8.- Traducción de artículos científicos</t>
  </si>
  <si>
    <t>3.10.- Propiedad industrial</t>
  </si>
  <si>
    <t>3.11.- Ponencia de carácter local, estatal o nacional</t>
  </si>
  <si>
    <t>3.12.- Ponencia de carácter internacional</t>
  </si>
  <si>
    <t>3.13.- Conferencia por invitación en evento local, estatal o nacional</t>
  </si>
  <si>
    <t>3.14.- Conferencia por invitación en evento internacional</t>
  </si>
  <si>
    <t>3.15.- Citas bibliográficas</t>
  </si>
  <si>
    <t>3.16.- Arbitro o revisor en publicaciones de circulación nacional</t>
  </si>
  <si>
    <t>3.17.- Arbitro o revisor en publicaciones de circulación internacional</t>
  </si>
  <si>
    <t>3.18.- Premios de prestigio nacional</t>
  </si>
  <si>
    <t>3.19.- Premios de prestigio internacional</t>
  </si>
  <si>
    <t>3.20.- Responsable de proyecto de investigación concluido con financiamiento interno.</t>
  </si>
  <si>
    <t>3.21.- Participante en proyectos de investigación concluido con financiamiento interno</t>
  </si>
  <si>
    <t>3.22.- Responsable de proyectos de investigación concluido con financiamiento externo</t>
  </si>
  <si>
    <t>3.23.- Participante en proyectos de investigación concluido con financiamiento externo</t>
  </si>
  <si>
    <t>3.24.- Evaluador de Proyectos de investigación postulados para financiamiento externo</t>
  </si>
  <si>
    <t>3.25.- Responsable de proyectos de fortalecimiento académico concluido, con financiamiento externo</t>
  </si>
  <si>
    <t>3.26.- Participante de proyectos de fortalecimiento académico concluido, con financiamiento externo</t>
  </si>
  <si>
    <t>3.27.- Responsable de proyectos de fortalecimiento académico concluido, con financiamiento interno</t>
  </si>
  <si>
    <t>3.28.- Participante de proyectos de fortalecimiento académico concluido, con financiamiento interno</t>
  </si>
  <si>
    <t>3.29.- Responsable de Proyectos de Transferencia de Tecnología o de Extensión y Vinculación que obtenga recursos externos</t>
  </si>
  <si>
    <t>3.30.- Participante en Proyectos de Transferencia de Tecnología o de Extensión y Vinculación que obtenga recursos externos</t>
  </si>
  <si>
    <t>3.31.- Publicación de libros de extensión o difusión cultural</t>
  </si>
  <si>
    <t>3.32.- Publicación de artículos, en revistas con comité editorial</t>
  </si>
  <si>
    <t>CUMPLIMIENTO DE CANDADOS (Art. 45, frac IV)</t>
  </si>
  <si>
    <t>3.6.- Coordinación o compilación de libros producto de la investigación</t>
  </si>
  <si>
    <t>3.9.- Traducción de libros especializados</t>
  </si>
  <si>
    <t>OBSERVACIÓN</t>
  </si>
  <si>
    <t>CE
(Argumentar las actividades no evaluadas)</t>
  </si>
  <si>
    <t>CD
(Argumentar las actividades no evaluadas)</t>
  </si>
  <si>
    <t xml:space="preserve">CE
</t>
  </si>
  <si>
    <t xml:space="preserve">CD
</t>
  </si>
  <si>
    <t>DEDICACIÓN</t>
  </si>
  <si>
    <t xml:space="preserve">PERMANENCIA </t>
  </si>
  <si>
    <t>NIVEL</t>
  </si>
  <si>
    <t>NIVEL ASIGNADO</t>
  </si>
  <si>
    <t xml:space="preserve">  </t>
  </si>
  <si>
    <t xml:space="preserve">GENERACIÓN Y APLICACIÓN DE CONOCIMIENTO - 210 </t>
  </si>
  <si>
    <t>Maestria/Doctorado</t>
  </si>
  <si>
    <t>REQUISITOS PROFESOR</t>
  </si>
  <si>
    <t>REQUISITOS COMISIÓN DE EVALUACIÓN Y DICTAMINADORA</t>
  </si>
  <si>
    <t>ESDEPED 2023-2024</t>
  </si>
  <si>
    <t xml:space="preserve"> PROGRAMA DE ESTÍMULO AL DESEMPEÑO DEL PERSONAL DOCENTE (ESDEPED)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</si>
</sst>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u/>
      <sz val="10"/>
      <color rgb="FFC00000"/>
      <name val="Arial Narrow"/>
      <family val="2"/>
    </font>
    <font>
      <sz val="10"/>
      <color rgb="FF0000FF"/>
      <name val="Arial Narrow"/>
      <family val="2"/>
    </font>
    <font>
      <b/>
      <sz val="10"/>
      <color rgb="FF0000FF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u/>
      <sz val="10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1"/>
      <name val="Calibri"/>
      <family val="2"/>
    </font>
    <font>
      <b/>
      <sz val="10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00492C"/>
      <name val="Arial Narrow"/>
      <family val="2"/>
    </font>
    <font>
      <sz val="10"/>
      <name val="Arial Narrow"/>
      <family val="2"/>
    </font>
    <font>
      <sz val="10"/>
      <color rgb="FFC00000"/>
      <name val="Arial Narrow"/>
      <family val="2"/>
    </font>
    <font>
      <b/>
      <sz val="10"/>
      <color theme="1"/>
      <name val="Calibr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0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i/>
      <u/>
      <sz val="10"/>
      <name val="Arial Narrow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492C"/>
        <bgColor indexed="64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3">
    <xf numFmtId="0" fontId="0" fillId="0" borderId="0" xfId="0"/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2" fillId="5" borderId="18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38" xfId="0" applyFont="1" applyFill="1" applyBorder="1" applyAlignment="1" applyProtection="1">
      <alignment horizontal="center" wrapText="1"/>
      <protection hidden="1"/>
    </xf>
    <xf numFmtId="0" fontId="12" fillId="5" borderId="39" xfId="0" applyFont="1" applyFill="1" applyBorder="1" applyAlignment="1" applyProtection="1">
      <alignment horizontal="center"/>
      <protection hidden="1"/>
    </xf>
    <xf numFmtId="0" fontId="5" fillId="0" borderId="51" xfId="0" applyFont="1" applyBorder="1" applyAlignment="1" applyProtection="1">
      <alignment horizontal="center" wrapText="1"/>
      <protection hidden="1"/>
    </xf>
    <xf numFmtId="0" fontId="1" fillId="0" borderId="55" xfId="0" applyFont="1" applyBorder="1" applyAlignment="1" applyProtection="1">
      <alignment horizontal="center"/>
      <protection hidden="1"/>
    </xf>
    <xf numFmtId="0" fontId="5" fillId="0" borderId="40" xfId="0" applyFont="1" applyBorder="1" applyAlignment="1" applyProtection="1">
      <alignment horizontal="center" wrapText="1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51" xfId="0" applyFont="1" applyBorder="1" applyAlignment="1" applyProtection="1">
      <alignment horizontal="center" vertical="center" wrapText="1"/>
      <protection hidden="1"/>
    </xf>
    <xf numFmtId="0" fontId="19" fillId="3" borderId="17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51" xfId="0" applyFont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57" xfId="0" applyFont="1" applyBorder="1" applyProtection="1">
      <protection hidden="1"/>
    </xf>
    <xf numFmtId="0" fontId="2" fillId="0" borderId="50" xfId="0" applyFont="1" applyBorder="1" applyProtection="1">
      <protection hidden="1"/>
    </xf>
    <xf numFmtId="0" fontId="2" fillId="0" borderId="19" xfId="0" applyFont="1" applyBorder="1" applyProtection="1"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5" fillId="0" borderId="14" xfId="0" applyFont="1" applyBorder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center"/>
      <protection hidden="1"/>
    </xf>
    <xf numFmtId="0" fontId="1" fillId="0" borderId="32" xfId="0" applyFont="1" applyBorder="1" applyProtection="1">
      <protection hidden="1"/>
    </xf>
    <xf numFmtId="0" fontId="1" fillId="0" borderId="52" xfId="0" applyFont="1" applyBorder="1" applyProtection="1">
      <protection hidden="1"/>
    </xf>
    <xf numFmtId="0" fontId="1" fillId="0" borderId="20" xfId="0" applyFont="1" applyBorder="1" applyProtection="1">
      <protection hidden="1"/>
    </xf>
    <xf numFmtId="0" fontId="12" fillId="5" borderId="33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0" borderId="65" xfId="0" applyFont="1" applyBorder="1" applyAlignment="1" applyProtection="1">
      <alignment horizontal="center" wrapText="1"/>
      <protection hidden="1"/>
    </xf>
    <xf numFmtId="0" fontId="1" fillId="0" borderId="66" xfId="0" applyFont="1" applyBorder="1" applyAlignment="1" applyProtection="1">
      <alignment horizontal="center" wrapText="1"/>
      <protection hidden="1"/>
    </xf>
    <xf numFmtId="0" fontId="1" fillId="0" borderId="31" xfId="0" applyFont="1" applyBorder="1" applyAlignment="1" applyProtection="1">
      <alignment horizontal="center" wrapText="1"/>
      <protection hidden="1"/>
    </xf>
    <xf numFmtId="0" fontId="1" fillId="3" borderId="71" xfId="0" applyFont="1" applyFill="1" applyBorder="1" applyAlignment="1" applyProtection="1">
      <alignment horizontal="center" vertical="center" wrapText="1"/>
      <protection hidden="1"/>
    </xf>
    <xf numFmtId="0" fontId="1" fillId="3" borderId="72" xfId="0" applyFont="1" applyFill="1" applyBorder="1" applyAlignment="1" applyProtection="1">
      <alignment horizontal="center" vertical="center" wrapText="1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1" fillId="0" borderId="71" xfId="0" applyFont="1" applyBorder="1" applyAlignment="1" applyProtection="1">
      <alignment horizontal="center" vertical="center" wrapText="1"/>
      <protection hidden="1"/>
    </xf>
    <xf numFmtId="0" fontId="1" fillId="0" borderId="76" xfId="0" applyFont="1" applyBorder="1" applyAlignment="1" applyProtection="1">
      <alignment horizontal="center" vertical="center" wrapText="1"/>
      <protection hidden="1"/>
    </xf>
    <xf numFmtId="0" fontId="1" fillId="0" borderId="72" xfId="0" applyFont="1" applyBorder="1" applyAlignment="1" applyProtection="1">
      <alignment horizontal="center" vertical="center" wrapText="1"/>
      <protection hidden="1"/>
    </xf>
    <xf numFmtId="0" fontId="1" fillId="3" borderId="76" xfId="0" applyFont="1" applyFill="1" applyBorder="1" applyAlignment="1" applyProtection="1">
      <alignment horizontal="center" vertical="center" wrapText="1"/>
      <protection hidden="1"/>
    </xf>
    <xf numFmtId="0" fontId="7" fillId="0" borderId="72" xfId="0" applyFont="1" applyBorder="1" applyAlignment="1" applyProtection="1">
      <alignment horizontal="center" vertical="center" wrapText="1"/>
      <protection hidden="1"/>
    </xf>
    <xf numFmtId="0" fontId="7" fillId="3" borderId="71" xfId="0" applyFont="1" applyFill="1" applyBorder="1" applyAlignment="1" applyProtection="1">
      <alignment horizontal="center" vertical="center" wrapText="1"/>
      <protection hidden="1"/>
    </xf>
    <xf numFmtId="0" fontId="7" fillId="3" borderId="76" xfId="0" applyFont="1" applyFill="1" applyBorder="1" applyAlignment="1" applyProtection="1">
      <alignment horizontal="center" vertical="center" wrapText="1"/>
      <protection hidden="1"/>
    </xf>
    <xf numFmtId="0" fontId="7" fillId="3" borderId="7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7" fillId="0" borderId="74" xfId="0" applyFont="1" applyBorder="1" applyAlignment="1" applyProtection="1">
      <alignment horizontal="center" vertical="center" wrapText="1"/>
      <protection hidden="1"/>
    </xf>
    <xf numFmtId="0" fontId="1" fillId="0" borderId="63" xfId="0" applyFont="1" applyBorder="1" applyAlignment="1" applyProtection="1">
      <alignment horizontal="justify" vertical="center" wrapText="1"/>
      <protection hidden="1"/>
    </xf>
    <xf numFmtId="0" fontId="1" fillId="0" borderId="75" xfId="0" applyFont="1" applyBorder="1" applyAlignment="1" applyProtection="1">
      <alignment horizontal="justify" vertical="center" wrapText="1"/>
      <protection hidden="1"/>
    </xf>
    <xf numFmtId="0" fontId="1" fillId="0" borderId="64" xfId="0" applyFont="1" applyBorder="1" applyAlignment="1" applyProtection="1">
      <alignment horizontal="justify" vertical="center" wrapText="1"/>
      <protection hidden="1"/>
    </xf>
    <xf numFmtId="0" fontId="1" fillId="0" borderId="1" xfId="0" applyFont="1" applyBorder="1" applyAlignment="1" applyProtection="1">
      <alignment horizontal="justify" vertical="center" wrapText="1"/>
      <protection hidden="1"/>
    </xf>
    <xf numFmtId="0" fontId="1" fillId="0" borderId="17" xfId="0" applyFont="1" applyBorder="1" applyAlignment="1" applyProtection="1">
      <alignment horizontal="justify" vertical="center" wrapText="1"/>
      <protection hidden="1"/>
    </xf>
    <xf numFmtId="164" fontId="12" fillId="5" borderId="21" xfId="0" applyNumberFormat="1" applyFont="1" applyFill="1" applyBorder="1" applyProtection="1">
      <protection hidden="1"/>
    </xf>
    <xf numFmtId="164" fontId="12" fillId="5" borderId="48" xfId="0" applyNumberFormat="1" applyFont="1" applyFill="1" applyBorder="1" applyProtection="1">
      <protection hidden="1"/>
    </xf>
    <xf numFmtId="164" fontId="12" fillId="5" borderId="31" xfId="0" applyNumberFormat="1" applyFont="1" applyFill="1" applyBorder="1" applyProtection="1">
      <protection hidden="1"/>
    </xf>
    <xf numFmtId="164" fontId="12" fillId="5" borderId="17" xfId="0" applyNumberFormat="1" applyFont="1" applyFill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shrinkToFit="1"/>
      <protection hidden="1"/>
    </xf>
    <xf numFmtId="0" fontId="1" fillId="0" borderId="1" xfId="0" applyFont="1" applyBorder="1" applyAlignment="1" applyProtection="1">
      <alignment horizontal="center" shrinkToFit="1"/>
      <protection hidden="1"/>
    </xf>
    <xf numFmtId="0" fontId="18" fillId="3" borderId="57" xfId="0" applyFont="1" applyFill="1" applyBorder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shrinkToFit="1"/>
      <protection hidden="1"/>
    </xf>
    <xf numFmtId="0" fontId="5" fillId="3" borderId="18" xfId="0" applyFont="1" applyFill="1" applyBorder="1" applyAlignment="1" applyProtection="1">
      <alignment horizontal="center" shrinkToFit="1"/>
      <protection hidden="1"/>
    </xf>
    <xf numFmtId="0" fontId="4" fillId="3" borderId="18" xfId="0" applyFont="1" applyFill="1" applyBorder="1" applyAlignment="1" applyProtection="1">
      <alignment horizontal="center" vertical="center" shrinkToFit="1"/>
      <protection hidden="1"/>
    </xf>
    <xf numFmtId="0" fontId="2" fillId="0" borderId="47" xfId="0" applyFont="1" applyBorder="1" applyAlignment="1" applyProtection="1">
      <alignment horizontal="center" shrinkToFit="1"/>
      <protection hidden="1"/>
    </xf>
    <xf numFmtId="164" fontId="4" fillId="3" borderId="2" xfId="0" applyNumberFormat="1" applyFont="1" applyFill="1" applyBorder="1" applyAlignment="1" applyProtection="1">
      <alignment vertical="center" shrinkToFit="1"/>
      <protection hidden="1"/>
    </xf>
    <xf numFmtId="164" fontId="4" fillId="3" borderId="43" xfId="0" applyNumberFormat="1" applyFont="1" applyFill="1" applyBorder="1" applyAlignment="1" applyProtection="1">
      <alignment vertical="center" shrinkToFit="1"/>
      <protection hidden="1"/>
    </xf>
    <xf numFmtId="164" fontId="4" fillId="3" borderId="3" xfId="0" applyNumberFormat="1" applyFont="1" applyFill="1" applyBorder="1" applyAlignment="1" applyProtection="1">
      <alignment vertical="center" shrinkToFit="1"/>
      <protection hidden="1"/>
    </xf>
    <xf numFmtId="164" fontId="5" fillId="3" borderId="1" xfId="0" applyNumberFormat="1" applyFont="1" applyFill="1" applyBorder="1" applyAlignment="1" applyProtection="1">
      <alignment horizontal="center" shrinkToFit="1"/>
      <protection hidden="1"/>
    </xf>
    <xf numFmtId="164" fontId="5" fillId="3" borderId="15" xfId="0" applyNumberFormat="1" applyFont="1" applyFill="1" applyBorder="1" applyAlignment="1" applyProtection="1">
      <alignment horizontal="center" shrinkToFit="1"/>
      <protection hidden="1"/>
    </xf>
    <xf numFmtId="164" fontId="4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15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12" fillId="5" borderId="11" xfId="0" applyFont="1" applyFill="1" applyBorder="1" applyAlignment="1" applyProtection="1">
      <alignment vertical="center"/>
      <protection hidden="1"/>
    </xf>
    <xf numFmtId="0" fontId="5" fillId="3" borderId="16" xfId="0" applyFont="1" applyFill="1" applyBorder="1" applyAlignment="1" applyProtection="1">
      <alignment horizontal="center"/>
      <protection hidden="1"/>
    </xf>
    <xf numFmtId="0" fontId="5" fillId="3" borderId="18" xfId="0" applyFont="1" applyFill="1" applyBorder="1" applyAlignment="1" applyProtection="1">
      <alignment horizontal="center"/>
      <protection hidden="1"/>
    </xf>
    <xf numFmtId="0" fontId="2" fillId="0" borderId="49" xfId="0" applyFont="1" applyBorder="1" applyAlignment="1" applyProtection="1">
      <alignment horizontal="center" shrinkToFit="1"/>
      <protection hidden="1"/>
    </xf>
    <xf numFmtId="0" fontId="2" fillId="0" borderId="2" xfId="0" applyFont="1" applyBorder="1" applyAlignment="1" applyProtection="1">
      <alignment horizontal="center" shrinkToFit="1"/>
      <protection hidden="1"/>
    </xf>
    <xf numFmtId="0" fontId="6" fillId="2" borderId="4" xfId="0" applyFont="1" applyFill="1" applyBorder="1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justify" vertical="center" wrapText="1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12" fillId="5" borderId="42" xfId="0" applyFont="1" applyFill="1" applyBorder="1" applyAlignment="1" applyProtection="1">
      <alignment horizontal="center" vertical="top" wrapText="1"/>
      <protection hidden="1"/>
    </xf>
    <xf numFmtId="0" fontId="2" fillId="0" borderId="15" xfId="0" applyFont="1" applyBorder="1" applyAlignment="1" applyProtection="1">
      <alignment horizontal="center" shrinkToFit="1"/>
      <protection hidden="1"/>
    </xf>
    <xf numFmtId="0" fontId="7" fillId="0" borderId="71" xfId="0" applyFont="1" applyBorder="1" applyAlignment="1" applyProtection="1">
      <alignment horizontal="center" vertical="center" wrapText="1"/>
      <protection hidden="1"/>
    </xf>
    <xf numFmtId="0" fontId="7" fillId="0" borderId="76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73" xfId="0" applyFont="1" applyBorder="1" applyAlignment="1" applyProtection="1">
      <alignment horizontal="center" vertical="center" wrapText="1"/>
      <protection hidden="1"/>
    </xf>
    <xf numFmtId="0" fontId="6" fillId="0" borderId="79" xfId="0" applyFont="1" applyBorder="1" applyAlignment="1" applyProtection="1">
      <alignment horizontal="center" vertical="center" wrapText="1"/>
      <protection hidden="1"/>
    </xf>
    <xf numFmtId="0" fontId="18" fillId="2" borderId="11" xfId="0" applyFont="1" applyFill="1" applyBorder="1" applyAlignment="1" applyProtection="1">
      <alignment horizontal="center" vertical="center" wrapText="1"/>
      <protection hidden="1"/>
    </xf>
    <xf numFmtId="0" fontId="18" fillId="2" borderId="12" xfId="0" applyFont="1" applyFill="1" applyBorder="1" applyAlignment="1" applyProtection="1">
      <alignment horizontal="center" vertical="center" wrapText="1"/>
      <protection hidden="1"/>
    </xf>
    <xf numFmtId="0" fontId="18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wrapText="1" shrinkToFit="1"/>
      <protection hidden="1"/>
    </xf>
    <xf numFmtId="0" fontId="1" fillId="0" borderId="0" xfId="0" applyFont="1" applyProtection="1">
      <protection locked="0" hidden="1"/>
    </xf>
    <xf numFmtId="0" fontId="3" fillId="0" borderId="0" xfId="0" applyFont="1" applyAlignment="1" applyProtection="1">
      <alignment horizontal="left"/>
      <protection locked="0" hidden="1"/>
    </xf>
    <xf numFmtId="0" fontId="16" fillId="0" borderId="0" xfId="0" applyFont="1" applyProtection="1">
      <protection locked="0" hidden="1"/>
    </xf>
    <xf numFmtId="0" fontId="26" fillId="0" borderId="14" xfId="0" applyFont="1" applyBorder="1" applyAlignment="1" applyProtection="1">
      <alignment horizontal="left" vertical="center" wrapText="1"/>
      <protection locked="0" hidden="1"/>
    </xf>
    <xf numFmtId="0" fontId="26" fillId="0" borderId="1" xfId="0" applyFont="1" applyBorder="1" applyAlignment="1" applyProtection="1">
      <alignment horizontal="left" vertical="center" wrapText="1"/>
      <protection locked="0" hidden="1"/>
    </xf>
    <xf numFmtId="0" fontId="26" fillId="0" borderId="15" xfId="0" applyFont="1" applyBorder="1" applyAlignment="1" applyProtection="1">
      <alignment horizontal="left" vertical="center" wrapText="1"/>
      <protection locked="0" hidden="1"/>
    </xf>
    <xf numFmtId="0" fontId="21" fillId="0" borderId="1" xfId="0" applyFont="1" applyBorder="1" applyAlignment="1" applyProtection="1">
      <alignment horizontal="left"/>
      <protection locked="0" hidden="1"/>
    </xf>
    <xf numFmtId="0" fontId="21" fillId="0" borderId="15" xfId="0" applyFont="1" applyBorder="1" applyAlignment="1" applyProtection="1">
      <alignment horizontal="left"/>
      <protection locked="0" hidden="1"/>
    </xf>
    <xf numFmtId="0" fontId="29" fillId="0" borderId="14" xfId="0" applyFont="1" applyBorder="1" applyAlignment="1" applyProtection="1">
      <alignment horizontal="left"/>
      <protection locked="0" hidden="1"/>
    </xf>
    <xf numFmtId="0" fontId="29" fillId="0" borderId="16" xfId="0" applyFont="1" applyBorder="1" applyAlignment="1" applyProtection="1">
      <alignment horizontal="left"/>
      <protection locked="0" hidden="1"/>
    </xf>
    <xf numFmtId="0" fontId="21" fillId="0" borderId="17" xfId="0" applyFont="1" applyBorder="1" applyAlignment="1" applyProtection="1">
      <alignment horizontal="left"/>
      <protection locked="0" hidden="1"/>
    </xf>
    <xf numFmtId="0" fontId="21" fillId="0" borderId="18" xfId="0" applyFont="1" applyBorder="1" applyAlignment="1" applyProtection="1">
      <alignment horizontal="left"/>
      <protection locked="0" hidden="1"/>
    </xf>
    <xf numFmtId="0" fontId="7" fillId="0" borderId="0" xfId="0" applyFont="1" applyAlignment="1" applyProtection="1">
      <alignment wrapText="1"/>
      <protection locked="0" hidden="1"/>
    </xf>
    <xf numFmtId="0" fontId="4" fillId="4" borderId="1" xfId="0" applyFont="1" applyFill="1" applyBorder="1" applyAlignment="1" applyProtection="1">
      <alignment horizontal="center" wrapText="1"/>
      <protection locked="0" hidden="1"/>
    </xf>
    <xf numFmtId="0" fontId="26" fillId="0" borderId="32" xfId="0" applyFont="1" applyFill="1" applyBorder="1" applyAlignment="1" applyProtection="1">
      <alignment horizontal="left"/>
      <protection locked="0" hidden="1"/>
    </xf>
    <xf numFmtId="0" fontId="4" fillId="4" borderId="76" xfId="0" applyFont="1" applyFill="1" applyBorder="1" applyAlignment="1" applyProtection="1">
      <alignment horizontal="center" wrapText="1"/>
      <protection locked="0" hidden="1"/>
    </xf>
    <xf numFmtId="0" fontId="4" fillId="4" borderId="72" xfId="0" applyFont="1" applyFill="1" applyBorder="1" applyAlignment="1" applyProtection="1">
      <alignment horizontal="center" wrapText="1"/>
      <protection locked="0" hidden="1"/>
    </xf>
    <xf numFmtId="0" fontId="4" fillId="4" borderId="71" xfId="0" applyFont="1" applyFill="1" applyBorder="1" applyAlignment="1" applyProtection="1">
      <alignment horizontal="center" wrapText="1"/>
      <protection locked="0" hidden="1"/>
    </xf>
    <xf numFmtId="0" fontId="8" fillId="0" borderId="17" xfId="0" applyFont="1" applyBorder="1" applyAlignment="1" applyProtection="1">
      <alignment horizontal="center" vertical="center" wrapText="1"/>
      <protection locked="0" hidden="1"/>
    </xf>
    <xf numFmtId="0" fontId="26" fillId="0" borderId="33" xfId="0" applyFont="1" applyFill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right" vertical="top" wrapText="1"/>
      <protection locked="0"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19" fillId="0" borderId="0" xfId="0" applyFont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center"/>
      <protection locked="0" hidden="1"/>
    </xf>
    <xf numFmtId="0" fontId="4" fillId="4" borderId="2" xfId="0" applyFont="1" applyFill="1" applyBorder="1" applyAlignment="1" applyProtection="1">
      <alignment horizontal="center" vertical="center" wrapText="1"/>
      <protection locked="0" hidden="1"/>
    </xf>
    <xf numFmtId="0" fontId="21" fillId="0" borderId="32" xfId="0" applyFont="1" applyBorder="1" applyAlignment="1" applyProtection="1">
      <alignment horizontal="left"/>
      <protection locked="0" hidden="1"/>
    </xf>
    <xf numFmtId="0" fontId="1" fillId="0" borderId="17" xfId="0" applyFont="1" applyBorder="1" applyAlignment="1" applyProtection="1">
      <alignment horizontal="center" wrapText="1"/>
      <protection locked="0" hidden="1"/>
    </xf>
    <xf numFmtId="0" fontId="21" fillId="0" borderId="33" xfId="0" applyFont="1" applyBorder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right" vertical="top" wrapText="1"/>
      <protection locked="0" hidden="1"/>
    </xf>
    <xf numFmtId="0" fontId="1" fillId="0" borderId="0" xfId="0" applyFont="1" applyAlignment="1" applyProtection="1">
      <alignment horizontal="center" wrapText="1"/>
      <protection locked="0" hidden="1"/>
    </xf>
    <xf numFmtId="0" fontId="4" fillId="4" borderId="71" xfId="0" applyFont="1" applyFill="1" applyBorder="1" applyAlignment="1" applyProtection="1">
      <alignment horizontal="center" vertical="center" wrapText="1"/>
      <protection locked="0" hidden="1"/>
    </xf>
    <xf numFmtId="0" fontId="21" fillId="0" borderId="32" xfId="0" applyFont="1" applyBorder="1" applyAlignment="1" applyProtection="1">
      <alignment horizontal="left"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4" fillId="4" borderId="76" xfId="0" applyFont="1" applyFill="1" applyBorder="1" applyAlignment="1" applyProtection="1">
      <alignment horizontal="center" vertical="center" wrapText="1"/>
      <protection locked="0" hidden="1"/>
    </xf>
    <xf numFmtId="0" fontId="4" fillId="4" borderId="72" xfId="0" applyFont="1" applyFill="1" applyBorder="1" applyAlignment="1" applyProtection="1">
      <alignment horizontal="center" vertical="center" wrapText="1"/>
      <protection locked="0" hidden="1"/>
    </xf>
    <xf numFmtId="0" fontId="4" fillId="4" borderId="3" xfId="0" applyFont="1" applyFill="1" applyBorder="1" applyAlignment="1" applyProtection="1">
      <alignment horizontal="center" wrapText="1"/>
      <protection locked="0" hidden="1"/>
    </xf>
    <xf numFmtId="0" fontId="15" fillId="0" borderId="32" xfId="0" applyFont="1" applyBorder="1" applyAlignment="1" applyProtection="1">
      <alignment horizontal="left"/>
      <protection locked="0" hidden="1"/>
    </xf>
    <xf numFmtId="0" fontId="4" fillId="0" borderId="17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 wrapText="1"/>
      <protection locked="0" hidden="1"/>
    </xf>
    <xf numFmtId="0" fontId="4" fillId="4" borderId="1" xfId="0" applyFont="1" applyFill="1" applyBorder="1" applyAlignment="1" applyProtection="1">
      <alignment horizontal="center" vertical="center" wrapText="1"/>
      <protection locked="0" hidden="1"/>
    </xf>
    <xf numFmtId="0" fontId="4" fillId="4" borderId="17" xfId="0" applyFont="1" applyFill="1" applyBorder="1" applyAlignment="1" applyProtection="1">
      <alignment horizontal="center" vertical="center" wrapText="1"/>
      <protection locked="0" hidden="1"/>
    </xf>
    <xf numFmtId="0" fontId="2" fillId="0" borderId="52" xfId="0" applyFont="1" applyBorder="1" applyAlignment="1" applyProtection="1">
      <alignment horizontal="center" vertical="top" wrapText="1"/>
      <protection locked="0" hidden="1"/>
    </xf>
    <xf numFmtId="0" fontId="2" fillId="0" borderId="0" xfId="0" applyFont="1" applyAlignment="1" applyProtection="1">
      <alignment horizontal="center" vertical="top" wrapText="1"/>
      <protection locked="0" hidden="1"/>
    </xf>
    <xf numFmtId="0" fontId="20" fillId="0" borderId="0" xfId="0" applyFont="1" applyAlignment="1" applyProtection="1">
      <alignment horizontal="center" wrapText="1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left"/>
      <protection locked="0" hidden="1"/>
    </xf>
    <xf numFmtId="0" fontId="12" fillId="5" borderId="11" xfId="0" applyFont="1" applyFill="1" applyBorder="1" applyAlignment="1" applyProtection="1">
      <alignment vertical="center"/>
      <protection locked="0" hidden="1"/>
    </xf>
    <xf numFmtId="0" fontId="2" fillId="0" borderId="14" xfId="0" applyFont="1" applyBorder="1" applyAlignment="1" applyProtection="1">
      <alignment horizontal="center" shrinkToFit="1"/>
      <protection locked="0" hidden="1"/>
    </xf>
    <xf numFmtId="0" fontId="2" fillId="0" borderId="49" xfId="0" applyFont="1" applyBorder="1" applyAlignment="1" applyProtection="1">
      <alignment horizontal="center" shrinkToFit="1"/>
      <protection locked="0" hidden="1"/>
    </xf>
    <xf numFmtId="0" fontId="30" fillId="0" borderId="32" xfId="0" applyFont="1" applyBorder="1" applyAlignment="1" applyProtection="1">
      <alignment vertical="center" wrapText="1"/>
      <protection locked="0" hidden="1"/>
    </xf>
    <xf numFmtId="0" fontId="30" fillId="0" borderId="34" xfId="0" applyFont="1" applyBorder="1" applyAlignment="1" applyProtection="1">
      <alignment vertical="center" wrapText="1"/>
      <protection locked="0" hidden="1"/>
    </xf>
    <xf numFmtId="0" fontId="1" fillId="0" borderId="49" xfId="0" applyFont="1" applyBorder="1" applyAlignment="1" applyProtection="1">
      <alignment shrinkToFit="1"/>
      <protection locked="0" hidden="1"/>
    </xf>
    <xf numFmtId="0" fontId="4" fillId="4" borderId="15" xfId="0" applyFont="1" applyFill="1" applyBorder="1" applyAlignment="1" applyProtection="1">
      <alignment horizontal="center" shrinkToFit="1"/>
      <protection locked="0" hidden="1"/>
    </xf>
    <xf numFmtId="0" fontId="4" fillId="4" borderId="1" xfId="0" applyFont="1" applyFill="1" applyBorder="1" applyAlignment="1" applyProtection="1">
      <alignment horizontal="center" shrinkToFit="1"/>
      <protection locked="0" hidden="1"/>
    </xf>
    <xf numFmtId="0" fontId="4" fillId="4" borderId="47" xfId="0" applyFont="1" applyFill="1" applyBorder="1" applyAlignment="1" applyProtection="1">
      <alignment horizontal="center" shrinkToFit="1"/>
      <protection locked="0" hidden="1"/>
    </xf>
    <xf numFmtId="0" fontId="1" fillId="0" borderId="15" xfId="0" applyFont="1" applyBorder="1" applyAlignment="1" applyProtection="1">
      <alignment shrinkToFit="1"/>
      <protection locked="0" hidden="1"/>
    </xf>
    <xf numFmtId="0" fontId="1" fillId="0" borderId="1" xfId="0" applyFont="1" applyBorder="1" applyAlignment="1" applyProtection="1">
      <alignment shrinkToFit="1"/>
      <protection locked="0" hidden="1"/>
    </xf>
    <xf numFmtId="0" fontId="1" fillId="0" borderId="2" xfId="0" applyFont="1" applyBorder="1" applyAlignment="1" applyProtection="1">
      <alignment shrinkToFit="1"/>
      <protection locked="0" hidden="1"/>
    </xf>
    <xf numFmtId="0" fontId="1" fillId="0" borderId="15" xfId="0" applyFont="1" applyBorder="1" applyAlignment="1" applyProtection="1">
      <alignment horizontal="center" shrinkToFit="1"/>
      <protection locked="0" hidden="1"/>
    </xf>
    <xf numFmtId="0" fontId="2" fillId="0" borderId="30" xfId="0" applyFont="1" applyBorder="1" applyAlignment="1" applyProtection="1">
      <alignment horizontal="right" shrinkToFit="1"/>
      <protection locked="0" hidden="1"/>
    </xf>
    <xf numFmtId="0" fontId="12" fillId="5" borderId="11" xfId="0" applyFont="1" applyFill="1" applyBorder="1" applyAlignment="1" applyProtection="1">
      <alignment vertical="center" shrinkToFit="1"/>
      <protection locked="0" hidden="1"/>
    </xf>
    <xf numFmtId="0" fontId="12" fillId="0" borderId="26" xfId="0" applyFont="1" applyBorder="1" applyAlignment="1" applyProtection="1">
      <alignment horizontal="center" shrinkToFit="1"/>
      <protection locked="0" hidden="1"/>
    </xf>
    <xf numFmtId="0" fontId="1" fillId="0" borderId="14" xfId="0" applyFont="1" applyBorder="1" applyAlignment="1" applyProtection="1">
      <alignment shrinkToFit="1"/>
      <protection locked="0" hidden="1"/>
    </xf>
    <xf numFmtId="0" fontId="2" fillId="0" borderId="14" xfId="0" applyFont="1" applyBorder="1" applyAlignment="1" applyProtection="1">
      <alignment horizontal="right" shrinkToFit="1"/>
      <protection locked="0" hidden="1"/>
    </xf>
    <xf numFmtId="0" fontId="2" fillId="0" borderId="16" xfId="0" applyFont="1" applyBorder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right"/>
      <protection locked="0" hidden="1"/>
    </xf>
    <xf numFmtId="164" fontId="5" fillId="0" borderId="0" xfId="0" applyNumberFormat="1" applyFont="1" applyProtection="1">
      <protection locked="0" hidden="1"/>
    </xf>
    <xf numFmtId="164" fontId="20" fillId="0" borderId="0" xfId="0" applyNumberFormat="1" applyFont="1" applyProtection="1">
      <protection locked="0" hidden="1"/>
    </xf>
    <xf numFmtId="164" fontId="20" fillId="0" borderId="0" xfId="0" applyNumberFormat="1" applyFont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0" fontId="12" fillId="0" borderId="56" xfId="0" applyFont="1" applyBorder="1" applyAlignment="1" applyProtection="1">
      <alignment horizontal="center"/>
      <protection locked="0" hidden="1"/>
    </xf>
    <xf numFmtId="0" fontId="1" fillId="0" borderId="49" xfId="0" applyFont="1" applyBorder="1" applyProtection="1">
      <protection locked="0" hidden="1"/>
    </xf>
    <xf numFmtId="0" fontId="1" fillId="0" borderId="30" xfId="0" applyFont="1" applyBorder="1" applyProtection="1">
      <protection locked="0" hidden="1"/>
    </xf>
    <xf numFmtId="0" fontId="20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 vertical="top" wrapText="1"/>
      <protection locked="0" hidden="1"/>
    </xf>
    <xf numFmtId="0" fontId="2" fillId="0" borderId="0" xfId="0" applyFont="1" applyAlignment="1" applyProtection="1">
      <alignment vertical="center" wrapText="1"/>
      <protection locked="0" hidden="1"/>
    </xf>
    <xf numFmtId="0" fontId="12" fillId="0" borderId="2" xfId="0" applyFont="1" applyBorder="1" applyProtection="1">
      <protection locked="0" hidden="1"/>
    </xf>
    <xf numFmtId="0" fontId="12" fillId="0" borderId="43" xfId="0" applyFont="1" applyBorder="1" applyProtection="1">
      <protection locked="0" hidden="1"/>
    </xf>
    <xf numFmtId="0" fontId="18" fillId="3" borderId="60" xfId="0" applyFont="1" applyFill="1" applyBorder="1" applyAlignment="1" applyProtection="1">
      <alignment horizontal="center" vertical="center" wrapText="1"/>
      <protection locked="0" hidden="1"/>
    </xf>
    <xf numFmtId="0" fontId="4" fillId="4" borderId="2" xfId="0" applyFont="1" applyFill="1" applyBorder="1" applyAlignment="1" applyProtection="1">
      <alignment horizontal="center" wrapText="1"/>
      <protection locked="0" hidden="1"/>
    </xf>
    <xf numFmtId="0" fontId="21" fillId="0" borderId="32" xfId="0" applyFont="1" applyBorder="1" applyProtection="1">
      <protection locked="0" hidden="1"/>
    </xf>
    <xf numFmtId="164" fontId="5" fillId="0" borderId="0" xfId="0" applyNumberFormat="1" applyFont="1" applyAlignment="1" applyProtection="1">
      <alignment horizontal="center"/>
      <protection locked="0" hidden="1"/>
    </xf>
    <xf numFmtId="0" fontId="20" fillId="3" borderId="1" xfId="0" applyFont="1" applyFill="1" applyBorder="1" applyAlignment="1" applyProtection="1">
      <alignment horizontal="center"/>
      <protection locked="0" hidden="1"/>
    </xf>
    <xf numFmtId="0" fontId="20" fillId="3" borderId="2" xfId="0" applyFont="1" applyFill="1" applyBorder="1" applyAlignment="1" applyProtection="1">
      <alignment horizontal="center"/>
      <protection locked="0" hidden="1"/>
    </xf>
    <xf numFmtId="0" fontId="21" fillId="0" borderId="33" xfId="0" applyFont="1" applyBorder="1" applyProtection="1">
      <protection locked="0" hidden="1"/>
    </xf>
    <xf numFmtId="0" fontId="30" fillId="0" borderId="1" xfId="0" applyFont="1" applyBorder="1" applyAlignment="1" applyProtection="1">
      <alignment vertical="center" wrapText="1"/>
      <protection locked="0" hidden="1"/>
    </xf>
    <xf numFmtId="0" fontId="18" fillId="0" borderId="0" xfId="0" applyFont="1" applyAlignment="1" applyProtection="1">
      <alignment vertical="center" wrapText="1"/>
      <protection locked="0" hidden="1"/>
    </xf>
    <xf numFmtId="0" fontId="13" fillId="5" borderId="40" xfId="0" applyFont="1" applyFill="1" applyBorder="1" applyAlignment="1" applyProtection="1">
      <alignment horizontal="center" vertical="center"/>
      <protection locked="0" hidden="1"/>
    </xf>
    <xf numFmtId="0" fontId="13" fillId="5" borderId="44" xfId="0" applyFont="1" applyFill="1" applyBorder="1" applyAlignment="1" applyProtection="1">
      <alignment horizontal="center" vertical="center"/>
      <protection locked="0" hidden="1"/>
    </xf>
    <xf numFmtId="0" fontId="13" fillId="5" borderId="41" xfId="0" applyFont="1" applyFill="1" applyBorder="1" applyAlignment="1" applyProtection="1">
      <alignment horizontal="center" vertical="center"/>
      <protection locked="0" hidden="1"/>
    </xf>
    <xf numFmtId="0" fontId="13" fillId="5" borderId="52" xfId="0" applyFont="1" applyFill="1" applyBorder="1" applyAlignment="1" applyProtection="1">
      <alignment horizontal="center" vertical="center"/>
      <protection locked="0" hidden="1"/>
    </xf>
    <xf numFmtId="0" fontId="13" fillId="5" borderId="0" xfId="0" applyFont="1" applyFill="1" applyBorder="1" applyAlignment="1" applyProtection="1">
      <alignment horizontal="center" vertical="center"/>
      <protection locked="0" hidden="1"/>
    </xf>
    <xf numFmtId="0" fontId="13" fillId="5" borderId="20" xfId="0" applyFont="1" applyFill="1" applyBorder="1" applyAlignment="1" applyProtection="1">
      <alignment horizontal="center" vertical="center"/>
      <protection locked="0" hidden="1"/>
    </xf>
    <xf numFmtId="0" fontId="13" fillId="5" borderId="42" xfId="0" applyFont="1" applyFill="1" applyBorder="1" applyAlignment="1" applyProtection="1">
      <alignment horizontal="center" vertical="center"/>
      <protection locked="0" hidden="1"/>
    </xf>
    <xf numFmtId="0" fontId="13" fillId="5" borderId="36" xfId="0" applyFont="1" applyFill="1" applyBorder="1" applyAlignment="1" applyProtection="1">
      <alignment horizontal="center" vertical="center"/>
      <protection locked="0" hidden="1"/>
    </xf>
    <xf numFmtId="0" fontId="13" fillId="5" borderId="81" xfId="0" applyFont="1" applyFill="1" applyBorder="1" applyAlignment="1" applyProtection="1">
      <alignment horizontal="center" vertical="center"/>
      <protection locked="0" hidden="1"/>
    </xf>
    <xf numFmtId="0" fontId="13" fillId="5" borderId="40" xfId="0" applyFont="1" applyFill="1" applyBorder="1" applyAlignment="1" applyProtection="1">
      <alignment horizontal="center" vertical="center"/>
      <protection hidden="1"/>
    </xf>
    <xf numFmtId="0" fontId="13" fillId="5" borderId="44" xfId="0" applyFont="1" applyFill="1" applyBorder="1" applyAlignment="1" applyProtection="1">
      <alignment horizontal="center" vertical="center"/>
      <protection hidden="1"/>
    </xf>
    <xf numFmtId="0" fontId="13" fillId="5" borderId="41" xfId="0" applyFont="1" applyFill="1" applyBorder="1" applyAlignment="1" applyProtection="1">
      <alignment horizontal="center" vertical="center"/>
      <protection hidden="1"/>
    </xf>
    <xf numFmtId="0" fontId="13" fillId="5" borderId="52" xfId="0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Border="1" applyAlignment="1" applyProtection="1">
      <alignment horizontal="center" vertical="center"/>
      <protection hidden="1"/>
    </xf>
    <xf numFmtId="0" fontId="13" fillId="5" borderId="20" xfId="0" applyFont="1" applyFill="1" applyBorder="1" applyAlignment="1" applyProtection="1">
      <alignment horizontal="center" vertical="center"/>
      <protection hidden="1"/>
    </xf>
    <xf numFmtId="0" fontId="13" fillId="5" borderId="42" xfId="0" applyFont="1" applyFill="1" applyBorder="1" applyAlignment="1" applyProtection="1">
      <alignment horizontal="center" vertical="center"/>
      <protection hidden="1"/>
    </xf>
    <xf numFmtId="0" fontId="13" fillId="5" borderId="36" xfId="0" applyFont="1" applyFill="1" applyBorder="1" applyAlignment="1" applyProtection="1">
      <alignment horizontal="center" vertical="center"/>
      <protection hidden="1"/>
    </xf>
    <xf numFmtId="0" fontId="13" fillId="5" borderId="81" xfId="0" applyFont="1" applyFill="1" applyBorder="1" applyAlignment="1" applyProtection="1">
      <alignment horizontal="center" vertical="center"/>
      <protection hidden="1"/>
    </xf>
    <xf numFmtId="0" fontId="12" fillId="5" borderId="46" xfId="0" applyFont="1" applyFill="1" applyBorder="1" applyAlignment="1" applyProtection="1">
      <alignment horizontal="center" vertical="center"/>
      <protection hidden="1"/>
    </xf>
    <xf numFmtId="0" fontId="12" fillId="5" borderId="53" xfId="0" applyFont="1" applyFill="1" applyBorder="1" applyAlignment="1" applyProtection="1">
      <alignment horizontal="center" vertical="center"/>
      <protection hidden="1"/>
    </xf>
    <xf numFmtId="0" fontId="12" fillId="5" borderId="88" xfId="0" applyFont="1" applyFill="1" applyBorder="1" applyAlignment="1" applyProtection="1">
      <alignment horizontal="center" vertical="center"/>
      <protection hidden="1"/>
    </xf>
    <xf numFmtId="0" fontId="11" fillId="5" borderId="40" xfId="0" applyFont="1" applyFill="1" applyBorder="1" applyAlignment="1" applyProtection="1">
      <alignment horizontal="center" vertical="center"/>
      <protection hidden="1"/>
    </xf>
    <xf numFmtId="0" fontId="11" fillId="5" borderId="44" xfId="0" applyFont="1" applyFill="1" applyBorder="1" applyAlignment="1" applyProtection="1">
      <alignment horizontal="center" vertical="center"/>
      <protection hidden="1"/>
    </xf>
    <xf numFmtId="0" fontId="11" fillId="5" borderId="41" xfId="0" applyFont="1" applyFill="1" applyBorder="1" applyAlignment="1" applyProtection="1">
      <alignment horizontal="center" vertical="center"/>
      <protection hidden="1"/>
    </xf>
    <xf numFmtId="0" fontId="11" fillId="5" borderId="36" xfId="0" applyFont="1" applyFill="1" applyBorder="1" applyAlignment="1" applyProtection="1">
      <alignment horizontal="center" vertical="center"/>
      <protection hidden="1"/>
    </xf>
    <xf numFmtId="0" fontId="11" fillId="5" borderId="81" xfId="0" applyFont="1" applyFill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6" xfId="0" applyFont="1" applyBorder="1" applyAlignment="1" applyProtection="1">
      <alignment horizontal="left" vertical="center" wrapText="1"/>
      <protection hidden="1"/>
    </xf>
    <xf numFmtId="0" fontId="1" fillId="0" borderId="17" xfId="0" applyFont="1" applyBorder="1" applyAlignment="1" applyProtection="1">
      <alignment horizontal="left" vertical="center" wrapText="1"/>
      <protection hidden="1"/>
    </xf>
    <xf numFmtId="0" fontId="4" fillId="3" borderId="8" xfId="0" applyFont="1" applyFill="1" applyBorder="1" applyAlignment="1" applyProtection="1">
      <alignment horizontal="center" wrapText="1"/>
      <protection locked="0" hidden="1"/>
    </xf>
    <xf numFmtId="0" fontId="4" fillId="3" borderId="19" xfId="0" applyFont="1" applyFill="1" applyBorder="1" applyAlignment="1" applyProtection="1">
      <alignment horizontal="center" wrapText="1"/>
      <protection locked="0" hidden="1"/>
    </xf>
    <xf numFmtId="0" fontId="4" fillId="3" borderId="10" xfId="0" applyFont="1" applyFill="1" applyBorder="1" applyAlignment="1" applyProtection="1">
      <alignment horizontal="center" wrapText="1"/>
      <protection locked="0" hidden="1"/>
    </xf>
    <xf numFmtId="0" fontId="4" fillId="3" borderId="20" xfId="0" applyFont="1" applyFill="1" applyBorder="1" applyAlignment="1" applyProtection="1">
      <alignment horizontal="center" wrapText="1"/>
      <protection locked="0" hidden="1"/>
    </xf>
    <xf numFmtId="0" fontId="4" fillId="3" borderId="45" xfId="0" applyFont="1" applyFill="1" applyBorder="1" applyAlignment="1" applyProtection="1">
      <alignment horizontal="center" wrapText="1"/>
      <protection locked="0" hidden="1"/>
    </xf>
    <xf numFmtId="0" fontId="4" fillId="3" borderId="62" xfId="0" applyFont="1" applyFill="1" applyBorder="1" applyAlignment="1" applyProtection="1">
      <alignment horizontal="center" wrapText="1"/>
      <protection locked="0" hidden="1"/>
    </xf>
    <xf numFmtId="0" fontId="4" fillId="3" borderId="80" xfId="0" applyFont="1" applyFill="1" applyBorder="1" applyAlignment="1" applyProtection="1">
      <alignment horizontal="center" wrapText="1"/>
      <protection locked="0" hidden="1"/>
    </xf>
    <xf numFmtId="0" fontId="4" fillId="3" borderId="81" xfId="0" applyFont="1" applyFill="1" applyBorder="1" applyAlignment="1" applyProtection="1">
      <alignment horizontal="center" wrapText="1"/>
      <protection locked="0"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87" xfId="0" applyFont="1" applyFill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shrinkToFit="1"/>
      <protection hidden="1"/>
    </xf>
    <xf numFmtId="0" fontId="2" fillId="0" borderId="28" xfId="0" applyFont="1" applyBorder="1" applyAlignment="1" applyProtection="1">
      <alignment horizontal="center" shrinkToFit="1"/>
      <protection hidden="1"/>
    </xf>
    <xf numFmtId="0" fontId="2" fillId="0" borderId="29" xfId="0" applyFont="1" applyBorder="1" applyAlignment="1" applyProtection="1">
      <alignment horizontal="center" shrinkToFit="1"/>
      <protection hidden="1"/>
    </xf>
    <xf numFmtId="0" fontId="2" fillId="0" borderId="49" xfId="0" applyFont="1" applyBorder="1" applyAlignment="1" applyProtection="1">
      <alignment horizontal="center" shrinkToFit="1"/>
      <protection hidden="1"/>
    </xf>
    <xf numFmtId="0" fontId="2" fillId="0" borderId="43" xfId="0" applyFont="1" applyBorder="1" applyAlignment="1" applyProtection="1">
      <alignment horizontal="center" shrinkToFit="1"/>
      <protection hidden="1"/>
    </xf>
    <xf numFmtId="0" fontId="2" fillId="0" borderId="3" xfId="0" applyFont="1" applyBorder="1" applyAlignment="1" applyProtection="1">
      <alignment horizontal="center" shrinkToFit="1"/>
      <protection hidden="1"/>
    </xf>
    <xf numFmtId="0" fontId="27" fillId="0" borderId="2" xfId="0" applyFont="1" applyBorder="1" applyAlignment="1" applyProtection="1">
      <alignment horizontal="center" vertical="center" shrinkToFit="1"/>
      <protection hidden="1"/>
    </xf>
    <xf numFmtId="0" fontId="27" fillId="0" borderId="43" xfId="0" applyFont="1" applyBorder="1" applyAlignment="1" applyProtection="1">
      <alignment horizontal="center" vertical="center" shrinkToFit="1"/>
      <protection hidden="1"/>
    </xf>
    <xf numFmtId="0" fontId="27" fillId="0" borderId="3" xfId="0" applyFont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horizontal="center" shrinkToFit="1"/>
      <protection hidden="1"/>
    </xf>
    <xf numFmtId="0" fontId="27" fillId="0" borderId="47" xfId="0" applyFont="1" applyBorder="1" applyAlignment="1" applyProtection="1">
      <alignment horizontal="center" vertical="center" shrinkToFit="1"/>
      <protection hidden="1"/>
    </xf>
    <xf numFmtId="0" fontId="12" fillId="5" borderId="35" xfId="0" applyFont="1" applyFill="1" applyBorder="1" applyAlignment="1" applyProtection="1">
      <alignment horizontal="center" vertical="center"/>
      <protection hidden="1"/>
    </xf>
    <xf numFmtId="0" fontId="12" fillId="5" borderId="28" xfId="0" applyFont="1" applyFill="1" applyBorder="1" applyAlignment="1" applyProtection="1">
      <alignment horizontal="center" vertical="center"/>
      <protection hidden="1"/>
    </xf>
    <xf numFmtId="0" fontId="12" fillId="5" borderId="29" xfId="0" applyFont="1" applyFill="1" applyBorder="1" applyAlignment="1" applyProtection="1">
      <alignment horizontal="center" vertical="center"/>
      <protection hidden="1"/>
    </xf>
    <xf numFmtId="0" fontId="12" fillId="5" borderId="35" xfId="0" applyFont="1" applyFill="1" applyBorder="1" applyAlignment="1" applyProtection="1">
      <alignment horizontal="center" vertical="center" shrinkToFit="1"/>
      <protection hidden="1"/>
    </xf>
    <xf numFmtId="0" fontId="12" fillId="5" borderId="28" xfId="0" applyFont="1" applyFill="1" applyBorder="1" applyAlignment="1" applyProtection="1">
      <alignment horizontal="center" vertical="center" shrinkToFit="1"/>
      <protection hidden="1"/>
    </xf>
    <xf numFmtId="0" fontId="12" fillId="5" borderId="29" xfId="0" applyFont="1" applyFill="1" applyBorder="1" applyAlignment="1" applyProtection="1">
      <alignment horizontal="center" vertical="center" shrinkToFit="1"/>
      <protection hidden="1"/>
    </xf>
    <xf numFmtId="0" fontId="6" fillId="2" borderId="8" xfId="0" applyFont="1" applyFill="1" applyBorder="1" applyAlignment="1" applyProtection="1">
      <alignment horizontal="center" wrapText="1"/>
      <protection hidden="1"/>
    </xf>
    <xf numFmtId="0" fontId="6" fillId="2" borderId="9" xfId="0" applyFont="1" applyFill="1" applyBorder="1" applyAlignment="1" applyProtection="1">
      <alignment horizontal="center" wrapText="1"/>
      <protection hidden="1"/>
    </xf>
    <xf numFmtId="0" fontId="6" fillId="2" borderId="45" xfId="0" applyFont="1" applyFill="1" applyBorder="1" applyAlignment="1" applyProtection="1">
      <alignment horizontal="center" wrapText="1"/>
      <protection hidden="1"/>
    </xf>
    <xf numFmtId="0" fontId="6" fillId="2" borderId="7" xfId="0" applyFont="1" applyFill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 applyProtection="1">
      <alignment horizontal="center" wrapText="1" shrinkToFit="1"/>
      <protection hidden="1"/>
    </xf>
    <xf numFmtId="0" fontId="6" fillId="2" borderId="3" xfId="0" applyFont="1" applyFill="1" applyBorder="1" applyAlignment="1" applyProtection="1">
      <alignment horizontal="center" wrapText="1" shrinkToFit="1"/>
      <protection hidden="1"/>
    </xf>
    <xf numFmtId="0" fontId="4" fillId="4" borderId="2" xfId="0" applyFont="1" applyFill="1" applyBorder="1" applyAlignment="1" applyProtection="1">
      <alignment horizontal="center" wrapText="1"/>
      <protection locked="0" hidden="1"/>
    </xf>
    <xf numFmtId="0" fontId="4" fillId="4" borderId="3" xfId="0" applyFont="1" applyFill="1" applyBorder="1" applyAlignment="1" applyProtection="1">
      <alignment horizontal="center" wrapText="1"/>
      <protection locked="0" hidden="1"/>
    </xf>
    <xf numFmtId="0" fontId="4" fillId="4" borderId="2" xfId="0" applyFont="1" applyFill="1" applyBorder="1" applyAlignment="1" applyProtection="1">
      <alignment horizontal="center" vertical="center" wrapText="1"/>
      <protection locked="0" hidden="1"/>
    </xf>
    <xf numFmtId="0" fontId="4" fillId="4" borderId="3" xfId="0" applyFont="1" applyFill="1" applyBorder="1" applyAlignment="1" applyProtection="1">
      <alignment horizontal="center" vertical="center" wrapText="1"/>
      <protection locked="0" hidden="1"/>
    </xf>
    <xf numFmtId="0" fontId="4" fillId="4" borderId="77" xfId="0" applyFont="1" applyFill="1" applyBorder="1" applyAlignment="1" applyProtection="1">
      <alignment horizontal="center" wrapText="1"/>
      <protection locked="0" hidden="1"/>
    </xf>
    <xf numFmtId="0" fontId="4" fillId="4" borderId="78" xfId="0" applyFont="1" applyFill="1" applyBorder="1" applyAlignment="1" applyProtection="1">
      <alignment horizontal="center" wrapText="1"/>
      <protection locked="0" hidden="1"/>
    </xf>
    <xf numFmtId="0" fontId="4" fillId="4" borderId="69" xfId="0" applyFont="1" applyFill="1" applyBorder="1" applyAlignment="1" applyProtection="1">
      <alignment horizontal="center" wrapText="1"/>
      <protection locked="0" hidden="1"/>
    </xf>
    <xf numFmtId="0" fontId="4" fillId="4" borderId="70" xfId="0" applyFont="1" applyFill="1" applyBorder="1" applyAlignment="1" applyProtection="1">
      <alignment horizontal="center" wrapText="1"/>
      <protection locked="0" hidden="1"/>
    </xf>
    <xf numFmtId="0" fontId="4" fillId="4" borderId="67" xfId="0" applyFont="1" applyFill="1" applyBorder="1" applyAlignment="1" applyProtection="1">
      <alignment horizontal="center" vertical="center" wrapText="1"/>
      <protection locked="0" hidden="1"/>
    </xf>
    <xf numFmtId="0" fontId="4" fillId="4" borderId="68" xfId="0" applyFont="1" applyFill="1" applyBorder="1" applyAlignment="1" applyProtection="1">
      <alignment horizontal="center" vertical="center" wrapText="1"/>
      <protection locked="0" hidden="1"/>
    </xf>
    <xf numFmtId="0" fontId="4" fillId="4" borderId="77" xfId="0" applyFont="1" applyFill="1" applyBorder="1" applyAlignment="1" applyProtection="1">
      <alignment horizontal="center" vertical="center" wrapText="1"/>
      <protection locked="0" hidden="1"/>
    </xf>
    <xf numFmtId="0" fontId="4" fillId="4" borderId="78" xfId="0" applyFont="1" applyFill="1" applyBorder="1" applyAlignment="1" applyProtection="1">
      <alignment horizontal="center" vertical="center" wrapText="1"/>
      <protection locked="0" hidden="1"/>
    </xf>
    <xf numFmtId="0" fontId="12" fillId="5" borderId="11" xfId="0" applyFont="1" applyFill="1" applyBorder="1" applyAlignment="1" applyProtection="1">
      <alignment horizontal="center" vertical="center"/>
      <protection hidden="1"/>
    </xf>
    <xf numFmtId="0" fontId="12" fillId="5" borderId="12" xfId="0" applyFont="1" applyFill="1" applyBorder="1" applyAlignment="1" applyProtection="1">
      <alignment horizontal="center" vertical="center"/>
      <protection hidden="1"/>
    </xf>
    <xf numFmtId="0" fontId="12" fillId="5" borderId="13" xfId="0" applyFont="1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4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wrapText="1"/>
      <protection hidden="1"/>
    </xf>
    <xf numFmtId="0" fontId="6" fillId="2" borderId="5" xfId="0" applyFont="1" applyFill="1" applyBorder="1" applyAlignment="1" applyProtection="1">
      <alignment horizontal="center" wrapText="1"/>
      <protection hidden="1"/>
    </xf>
    <xf numFmtId="0" fontId="6" fillId="2" borderId="3" xfId="0" applyFont="1" applyFill="1" applyBorder="1" applyAlignment="1" applyProtection="1">
      <alignment horizontal="center" wrapText="1"/>
      <protection hidden="1"/>
    </xf>
    <xf numFmtId="0" fontId="4" fillId="4" borderId="69" xfId="0" applyFont="1" applyFill="1" applyBorder="1" applyAlignment="1" applyProtection="1">
      <alignment horizontal="center" vertical="center" wrapText="1"/>
      <protection locked="0" hidden="1"/>
    </xf>
    <xf numFmtId="0" fontId="4" fillId="4" borderId="70" xfId="0" applyFont="1" applyFill="1" applyBorder="1" applyAlignment="1" applyProtection="1">
      <alignment horizontal="center" vertical="center" wrapText="1"/>
      <protection locked="0" hidden="1"/>
    </xf>
    <xf numFmtId="0" fontId="4" fillId="4" borderId="83" xfId="0" applyFont="1" applyFill="1" applyBorder="1" applyAlignment="1" applyProtection="1">
      <alignment horizontal="center" wrapText="1"/>
      <protection locked="0" hidden="1"/>
    </xf>
    <xf numFmtId="0" fontId="4" fillId="4" borderId="66" xfId="0" applyFont="1" applyFill="1" applyBorder="1" applyAlignment="1" applyProtection="1">
      <alignment horizontal="center" wrapText="1"/>
      <protection locked="0" hidden="1"/>
    </xf>
    <xf numFmtId="0" fontId="4" fillId="4" borderId="82" xfId="0" applyFont="1" applyFill="1" applyBorder="1" applyAlignment="1" applyProtection="1">
      <alignment horizontal="center" wrapText="1"/>
      <protection locked="0" hidden="1"/>
    </xf>
    <xf numFmtId="0" fontId="4" fillId="4" borderId="65" xfId="0" applyFont="1" applyFill="1" applyBorder="1" applyAlignment="1" applyProtection="1">
      <alignment horizontal="center" wrapText="1"/>
      <protection locked="0" hidden="1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43" xfId="0" applyFont="1" applyBorder="1" applyAlignment="1" applyProtection="1">
      <alignment horizontal="center" vertical="center" shrinkToFit="1"/>
      <protection hidden="1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0" fontId="4" fillId="4" borderId="2" xfId="0" applyFont="1" applyFill="1" applyBorder="1" applyAlignment="1" applyProtection="1">
      <alignment horizontal="center" shrinkToFit="1"/>
      <protection locked="0" hidden="1"/>
    </xf>
    <xf numFmtId="0" fontId="4" fillId="4" borderId="43" xfId="0" applyFont="1" applyFill="1" applyBorder="1" applyAlignment="1" applyProtection="1">
      <alignment horizontal="center" shrinkToFit="1"/>
      <protection locked="0" hidden="1"/>
    </xf>
    <xf numFmtId="0" fontId="4" fillId="4" borderId="3" xfId="0" applyFont="1" applyFill="1" applyBorder="1" applyAlignment="1" applyProtection="1">
      <alignment horizontal="center" shrinkToFit="1"/>
      <protection locked="0" hidden="1"/>
    </xf>
    <xf numFmtId="0" fontId="1" fillId="0" borderId="2" xfId="0" applyFont="1" applyBorder="1" applyAlignment="1" applyProtection="1">
      <alignment horizontal="center" shrinkToFit="1"/>
      <protection hidden="1"/>
    </xf>
    <xf numFmtId="0" fontId="1" fillId="0" borderId="43" xfId="0" applyFont="1" applyBorder="1" applyAlignment="1" applyProtection="1">
      <alignment horizontal="center" shrinkToFit="1"/>
      <protection hidden="1"/>
    </xf>
    <xf numFmtId="0" fontId="1" fillId="0" borderId="3" xfId="0" applyFont="1" applyBorder="1" applyAlignment="1" applyProtection="1">
      <alignment horizontal="center" shrinkToFit="1"/>
      <protection hidden="1"/>
    </xf>
    <xf numFmtId="0" fontId="4" fillId="4" borderId="49" xfId="0" applyFont="1" applyFill="1" applyBorder="1" applyAlignment="1" applyProtection="1">
      <alignment horizontal="center" shrinkToFit="1"/>
      <protection locked="0" hidden="1"/>
    </xf>
    <xf numFmtId="0" fontId="1" fillId="0" borderId="49" xfId="0" applyFont="1" applyBorder="1" applyAlignment="1" applyProtection="1">
      <alignment horizontal="center" shrinkToFit="1"/>
      <protection locked="0" hidden="1"/>
    </xf>
    <xf numFmtId="0" fontId="1" fillId="0" borderId="43" xfId="0" applyFont="1" applyBorder="1" applyAlignment="1" applyProtection="1">
      <alignment horizontal="center" shrinkToFit="1"/>
      <protection locked="0" hidden="1"/>
    </xf>
    <xf numFmtId="0" fontId="1" fillId="0" borderId="3" xfId="0" applyFont="1" applyBorder="1" applyAlignment="1" applyProtection="1">
      <alignment horizontal="center" shrinkToFit="1"/>
      <protection locked="0" hidden="1"/>
    </xf>
    <xf numFmtId="0" fontId="4" fillId="3" borderId="30" xfId="0" applyFont="1" applyFill="1" applyBorder="1" applyAlignment="1" applyProtection="1">
      <alignment horizontal="center" vertical="center" shrinkToFit="1"/>
      <protection hidden="1"/>
    </xf>
    <xf numFmtId="0" fontId="4" fillId="3" borderId="48" xfId="0" applyFont="1" applyFill="1" applyBorder="1" applyAlignment="1" applyProtection="1">
      <alignment horizontal="center" vertical="center" shrinkToFit="1"/>
      <protection hidden="1"/>
    </xf>
    <xf numFmtId="0" fontId="4" fillId="3" borderId="31" xfId="0" applyFont="1" applyFill="1" applyBorder="1" applyAlignment="1" applyProtection="1">
      <alignment horizontal="center" vertical="center" shrinkToFit="1"/>
      <protection hidden="1"/>
    </xf>
    <xf numFmtId="0" fontId="1" fillId="0" borderId="2" xfId="0" applyFont="1" applyBorder="1" applyAlignment="1" applyProtection="1">
      <alignment horizontal="center" shrinkToFit="1"/>
      <protection locked="0" hidden="1"/>
    </xf>
    <xf numFmtId="0" fontId="4" fillId="3" borderId="21" xfId="0" applyFont="1" applyFill="1" applyBorder="1" applyAlignment="1" applyProtection="1">
      <alignment horizontal="center" vertical="center" shrinkToFit="1"/>
      <protection hidden="1"/>
    </xf>
    <xf numFmtId="0" fontId="6" fillId="2" borderId="43" xfId="0" applyFont="1" applyFill="1" applyBorder="1" applyAlignment="1" applyProtection="1">
      <alignment horizontal="center" wrapText="1" shrinkToFit="1"/>
      <protection locked="0" hidden="1"/>
    </xf>
    <xf numFmtId="0" fontId="12" fillId="5" borderId="37" xfId="0" applyFont="1" applyFill="1" applyBorder="1" applyAlignment="1" applyProtection="1">
      <alignment horizontal="center" vertical="center"/>
      <protection hidden="1"/>
    </xf>
    <xf numFmtId="0" fontId="12" fillId="5" borderId="38" xfId="0" applyFont="1" applyFill="1" applyBorder="1" applyAlignment="1" applyProtection="1">
      <alignment horizontal="center" vertical="center"/>
      <protection hidden="1"/>
    </xf>
    <xf numFmtId="0" fontId="12" fillId="5" borderId="39" xfId="0" applyFont="1" applyFill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43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0" borderId="4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11" fillId="5" borderId="11" xfId="0" applyFont="1" applyFill="1" applyBorder="1" applyAlignment="1" applyProtection="1">
      <alignment horizontal="center" vertical="center"/>
      <protection hidden="1"/>
    </xf>
    <xf numFmtId="0" fontId="11" fillId="5" borderId="12" xfId="0" applyFont="1" applyFill="1" applyBorder="1" applyAlignment="1" applyProtection="1">
      <alignment horizontal="center" vertical="center"/>
      <protection hidden="1"/>
    </xf>
    <xf numFmtId="0" fontId="11" fillId="5" borderId="35" xfId="0" applyFont="1" applyFill="1" applyBorder="1" applyAlignment="1" applyProtection="1">
      <alignment horizontal="center" vertical="center"/>
      <protection hidden="1"/>
    </xf>
    <xf numFmtId="0" fontId="11" fillId="5" borderId="13" xfId="0" applyFont="1" applyFill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right" vertical="top" wrapText="1"/>
      <protection hidden="1"/>
    </xf>
    <xf numFmtId="0" fontId="6" fillId="0" borderId="31" xfId="0" applyFont="1" applyBorder="1" applyAlignment="1" applyProtection="1">
      <alignment horizontal="right" vertical="top" wrapText="1"/>
      <protection hidden="1"/>
    </xf>
    <xf numFmtId="0" fontId="4" fillId="4" borderId="67" xfId="0" applyFont="1" applyFill="1" applyBorder="1" applyAlignment="1" applyProtection="1">
      <alignment horizontal="center" wrapText="1"/>
      <protection locked="0" hidden="1"/>
    </xf>
    <xf numFmtId="0" fontId="4" fillId="4" borderId="68" xfId="0" applyFont="1" applyFill="1" applyBorder="1" applyAlignment="1" applyProtection="1">
      <alignment horizontal="center" wrapText="1"/>
      <protection locked="0" hidden="1"/>
    </xf>
    <xf numFmtId="0" fontId="6" fillId="2" borderId="2" xfId="0" applyFont="1" applyFill="1" applyBorder="1" applyAlignment="1" applyProtection="1">
      <alignment horizontal="center" wrapText="1"/>
      <protection hidden="1"/>
    </xf>
    <xf numFmtId="0" fontId="12" fillId="5" borderId="1" xfId="0" applyFont="1" applyFill="1" applyBorder="1" applyAlignment="1" applyProtection="1">
      <alignment horizontal="center" vertical="center"/>
      <protection hidden="1"/>
    </xf>
    <xf numFmtId="0" fontId="12" fillId="5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0" fontId="2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4" fillId="4" borderId="21" xfId="0" applyFont="1" applyFill="1" applyBorder="1" applyAlignment="1" applyProtection="1">
      <alignment horizontal="center" vertical="center" wrapText="1"/>
      <protection locked="0" hidden="1"/>
    </xf>
    <xf numFmtId="0" fontId="4" fillId="4" borderId="31" xfId="0" applyFont="1" applyFill="1" applyBorder="1" applyAlignment="1" applyProtection="1">
      <alignment horizontal="center" vertical="center" wrapText="1"/>
      <protection locked="0" hidden="1"/>
    </xf>
    <xf numFmtId="0" fontId="8" fillId="3" borderId="2" xfId="0" applyFont="1" applyFill="1" applyBorder="1" applyAlignment="1" applyProtection="1">
      <alignment horizontal="center"/>
      <protection locked="0" hidden="1"/>
    </xf>
    <xf numFmtId="0" fontId="8" fillId="3" borderId="43" xfId="0" applyFont="1" applyFill="1" applyBorder="1" applyAlignment="1" applyProtection="1">
      <alignment horizontal="center"/>
      <protection locked="0" hidden="1"/>
    </xf>
    <xf numFmtId="0" fontId="8" fillId="3" borderId="3" xfId="0" applyFont="1" applyFill="1" applyBorder="1" applyAlignment="1" applyProtection="1">
      <alignment horizontal="center"/>
      <protection locked="0" hidden="1"/>
    </xf>
    <xf numFmtId="0" fontId="21" fillId="3" borderId="48" xfId="0" applyFont="1" applyFill="1" applyBorder="1" applyAlignment="1" applyProtection="1">
      <alignment horizontal="left" vertical="center" wrapText="1"/>
      <protection hidden="1"/>
    </xf>
    <xf numFmtId="0" fontId="21" fillId="3" borderId="31" xfId="0" applyFont="1" applyFill="1" applyBorder="1" applyAlignment="1" applyProtection="1">
      <alignment horizontal="left" vertical="center" wrapText="1"/>
      <protection hidden="1"/>
    </xf>
    <xf numFmtId="0" fontId="17" fillId="6" borderId="14" xfId="0" applyFont="1" applyFill="1" applyBorder="1" applyAlignment="1" applyProtection="1">
      <alignment horizontal="center" vertical="center"/>
      <protection hidden="1"/>
    </xf>
    <xf numFmtId="0" fontId="17" fillId="6" borderId="1" xfId="0" applyFont="1" applyFill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shrinkToFit="1"/>
      <protection locked="0" hidden="1"/>
    </xf>
    <xf numFmtId="0" fontId="1" fillId="0" borderId="0" xfId="0" applyFont="1" applyAlignment="1" applyProtection="1">
      <alignment horizontal="center" shrinkToFit="1"/>
      <protection locked="0" hidden="1"/>
    </xf>
    <xf numFmtId="0" fontId="2" fillId="0" borderId="14" xfId="0" applyFont="1" applyBorder="1" applyAlignment="1" applyProtection="1">
      <alignment horizontal="center" shrinkToFit="1"/>
      <protection locked="0" hidden="1"/>
    </xf>
    <xf numFmtId="0" fontId="2" fillId="0" borderId="2" xfId="0" applyFont="1" applyBorder="1" applyAlignment="1" applyProtection="1">
      <alignment horizontal="center" shrinkToFit="1"/>
      <protection locked="0" hidden="1"/>
    </xf>
    <xf numFmtId="0" fontId="2" fillId="0" borderId="15" xfId="0" applyFont="1" applyBorder="1" applyAlignment="1" applyProtection="1">
      <alignment horizontal="center" shrinkToFit="1"/>
      <protection locked="0" hidden="1"/>
    </xf>
    <xf numFmtId="0" fontId="28" fillId="0" borderId="4" xfId="0" applyFont="1" applyBorder="1" applyAlignment="1" applyProtection="1">
      <alignment horizontal="center" shrinkToFit="1"/>
      <protection hidden="1"/>
    </xf>
    <xf numFmtId="0" fontId="28" fillId="0" borderId="8" xfId="0" applyFont="1" applyBorder="1" applyAlignment="1" applyProtection="1">
      <alignment horizontal="center" shrinkToFit="1"/>
      <protection hidden="1"/>
    </xf>
    <xf numFmtId="0" fontId="17" fillId="6" borderId="35" xfId="0" applyFont="1" applyFill="1" applyBorder="1" applyAlignment="1" applyProtection="1">
      <alignment horizontal="center" vertical="center"/>
      <protection hidden="1"/>
    </xf>
    <xf numFmtId="0" fontId="17" fillId="6" borderId="61" xfId="0" applyFont="1" applyFill="1" applyBorder="1" applyAlignment="1" applyProtection="1">
      <alignment horizontal="center" vertical="center"/>
      <protection hidden="1"/>
    </xf>
    <xf numFmtId="0" fontId="1" fillId="0" borderId="71" xfId="0" applyFont="1" applyBorder="1" applyAlignment="1" applyProtection="1">
      <alignment vertical="center" wrapText="1"/>
      <protection hidden="1"/>
    </xf>
    <xf numFmtId="0" fontId="1" fillId="0" borderId="72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horizontal="right" vertical="top" wrapText="1"/>
      <protection hidden="1"/>
    </xf>
    <xf numFmtId="0" fontId="2" fillId="0" borderId="31" xfId="0" applyFont="1" applyBorder="1" applyAlignment="1" applyProtection="1">
      <alignment horizontal="right" vertical="top" wrapText="1"/>
      <protection hidden="1"/>
    </xf>
    <xf numFmtId="0" fontId="1" fillId="0" borderId="14" xfId="0" applyFont="1" applyBorder="1" applyAlignment="1" applyProtection="1">
      <alignment horizontal="justify" vertical="center" wrapText="1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/>
      <protection hidden="1"/>
    </xf>
    <xf numFmtId="0" fontId="21" fillId="3" borderId="43" xfId="0" applyFont="1" applyFill="1" applyBorder="1" applyAlignment="1" applyProtection="1">
      <alignment horizontal="left" vertical="center" wrapText="1"/>
      <protection hidden="1"/>
    </xf>
    <xf numFmtId="0" fontId="21" fillId="3" borderId="3" xfId="0" applyFont="1" applyFill="1" applyBorder="1" applyAlignment="1" applyProtection="1">
      <alignment horizontal="left" vertical="center" wrapText="1"/>
      <protection hidden="1"/>
    </xf>
    <xf numFmtId="0" fontId="17" fillId="6" borderId="15" xfId="0" applyFont="1" applyFill="1" applyBorder="1" applyAlignment="1" applyProtection="1">
      <alignment horizontal="center" vertical="center"/>
      <protection hidden="1"/>
    </xf>
    <xf numFmtId="0" fontId="12" fillId="5" borderId="42" xfId="0" applyFont="1" applyFill="1" applyBorder="1" applyAlignment="1" applyProtection="1">
      <alignment horizontal="center" vertical="top" wrapText="1"/>
      <protection hidden="1"/>
    </xf>
    <xf numFmtId="0" fontId="12" fillId="5" borderId="36" xfId="0" applyFont="1" applyFill="1" applyBorder="1" applyAlignment="1" applyProtection="1">
      <alignment horizontal="center" vertical="top" wrapText="1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2" fillId="0" borderId="51" xfId="0" applyFont="1" applyBorder="1" applyAlignment="1" applyProtection="1">
      <alignment horizontal="center" vertical="top" wrapText="1"/>
      <protection locked="0" hidden="1"/>
    </xf>
    <xf numFmtId="0" fontId="2" fillId="0" borderId="53" xfId="0" applyFont="1" applyBorder="1" applyAlignment="1" applyProtection="1">
      <alignment horizontal="center" vertical="top" wrapText="1"/>
      <protection locked="0" hidden="1"/>
    </xf>
    <xf numFmtId="0" fontId="2" fillId="0" borderId="54" xfId="0" applyFont="1" applyBorder="1" applyAlignment="1" applyProtection="1">
      <alignment horizontal="center" vertical="top" wrapText="1"/>
      <protection locked="0" hidden="1"/>
    </xf>
    <xf numFmtId="0" fontId="2" fillId="0" borderId="1" xfId="0" applyFont="1" applyBorder="1" applyAlignment="1" applyProtection="1">
      <alignment horizontal="center" vertical="top" wrapText="1"/>
      <protection locked="0" hidden="1"/>
    </xf>
    <xf numFmtId="0" fontId="15" fillId="0" borderId="37" xfId="0" applyFont="1" applyBorder="1" applyAlignment="1" applyProtection="1">
      <alignment horizontal="center"/>
      <protection hidden="1"/>
    </xf>
    <xf numFmtId="0" fontId="15" fillId="0" borderId="39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shrinkToFit="1"/>
      <protection hidden="1"/>
    </xf>
    <xf numFmtId="0" fontId="2" fillId="0" borderId="15" xfId="0" applyFont="1" applyBorder="1" applyAlignment="1" applyProtection="1">
      <alignment horizontal="center" shrinkToFit="1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164" fontId="5" fillId="3" borderId="2" xfId="0" applyNumberFormat="1" applyFont="1" applyFill="1" applyBorder="1" applyAlignment="1" applyProtection="1">
      <alignment horizontal="center" shrinkToFit="1"/>
      <protection hidden="1"/>
    </xf>
    <xf numFmtId="164" fontId="5" fillId="3" borderId="3" xfId="0" applyNumberFormat="1" applyFont="1" applyFill="1" applyBorder="1" applyAlignment="1" applyProtection="1">
      <alignment horizontal="center" shrinkToFi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locked="0" hidden="1"/>
    </xf>
    <xf numFmtId="0" fontId="4" fillId="4" borderId="9" xfId="0" applyFont="1" applyFill="1" applyBorder="1" applyAlignment="1" applyProtection="1">
      <alignment horizontal="center" vertical="center" wrapText="1"/>
      <protection locked="0" hidden="1"/>
    </xf>
    <xf numFmtId="0" fontId="4" fillId="4" borderId="85" xfId="0" applyFont="1" applyFill="1" applyBorder="1" applyAlignment="1" applyProtection="1">
      <alignment horizontal="center" vertical="center" wrapText="1"/>
      <protection locked="0" hidden="1"/>
    </xf>
    <xf numFmtId="0" fontId="4" fillId="4" borderId="86" xfId="0" applyFont="1" applyFill="1" applyBorder="1" applyAlignment="1" applyProtection="1">
      <alignment horizontal="center" vertical="center" wrapText="1"/>
      <protection locked="0" hidden="1"/>
    </xf>
    <xf numFmtId="0" fontId="4" fillId="4" borderId="4" xfId="0" applyFont="1" applyFill="1" applyBorder="1" applyAlignment="1" applyProtection="1">
      <alignment horizontal="center" vertical="center" wrapText="1"/>
      <protection locked="0" hidden="1"/>
    </xf>
    <xf numFmtId="0" fontId="4" fillId="4" borderId="87" xfId="0" applyFont="1" applyFill="1" applyBorder="1" applyAlignment="1" applyProtection="1">
      <alignment horizontal="center" vertical="center" wrapText="1"/>
      <protection locked="0" hidden="1"/>
    </xf>
    <xf numFmtId="0" fontId="8" fillId="3" borderId="47" xfId="0" applyFont="1" applyFill="1" applyBorder="1" applyAlignment="1" applyProtection="1">
      <alignment horizontal="center"/>
      <protection locked="0" hidden="1"/>
    </xf>
    <xf numFmtId="0" fontId="17" fillId="6" borderId="28" xfId="0" applyFont="1" applyFill="1" applyBorder="1" applyAlignment="1" applyProtection="1">
      <alignment horizontal="center" vertical="center"/>
      <protection hidden="1"/>
    </xf>
    <xf numFmtId="0" fontId="21" fillId="3" borderId="59" xfId="0" applyFont="1" applyFill="1" applyBorder="1" applyAlignment="1" applyProtection="1">
      <alignment horizontal="left" vertical="center" wrapText="1"/>
      <protection hidden="1"/>
    </xf>
    <xf numFmtId="0" fontId="21" fillId="3" borderId="9" xfId="0" applyFont="1" applyFill="1" applyBorder="1" applyAlignment="1" applyProtection="1">
      <alignment horizontal="left" vertical="center" wrapText="1"/>
      <protection hidden="1"/>
    </xf>
    <xf numFmtId="0" fontId="21" fillId="3" borderId="6" xfId="0" applyFont="1" applyFill="1" applyBorder="1" applyAlignment="1" applyProtection="1">
      <alignment horizontal="left" vertical="center" wrapText="1"/>
      <protection hidden="1"/>
    </xf>
    <xf numFmtId="0" fontId="21" fillId="3" borderId="7" xfId="0" applyFont="1" applyFill="1" applyBorder="1" applyAlignment="1" applyProtection="1">
      <alignment horizontal="left" vertical="center" wrapText="1"/>
      <protection hidden="1"/>
    </xf>
    <xf numFmtId="0" fontId="21" fillId="0" borderId="1" xfId="0" applyFont="1" applyBorder="1" applyAlignment="1" applyProtection="1">
      <alignment horizontal="left"/>
      <protection locked="0" hidden="1"/>
    </xf>
    <xf numFmtId="0" fontId="21" fillId="0" borderId="15" xfId="0" applyFont="1" applyBorder="1" applyAlignment="1" applyProtection="1">
      <alignment horizontal="left"/>
      <protection locked="0" hidden="1"/>
    </xf>
    <xf numFmtId="0" fontId="11" fillId="5" borderId="40" xfId="0" applyFont="1" applyFill="1" applyBorder="1" applyAlignment="1" applyProtection="1">
      <alignment horizontal="center" vertical="center" wrapText="1"/>
      <protection hidden="1"/>
    </xf>
    <xf numFmtId="0" fontId="18" fillId="2" borderId="57" xfId="0" applyFont="1" applyFill="1" applyBorder="1" applyAlignment="1" applyProtection="1">
      <alignment horizontal="center" vertical="center" wrapText="1"/>
      <protection hidden="1"/>
    </xf>
    <xf numFmtId="0" fontId="18" fillId="2" borderId="58" xfId="0" applyFont="1" applyFill="1" applyBorder="1" applyAlignment="1" applyProtection="1">
      <alignment horizontal="center" vertical="center" wrapText="1"/>
      <protection hidden="1"/>
    </xf>
    <xf numFmtId="0" fontId="12" fillId="5" borderId="27" xfId="0" applyFont="1" applyFill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center"/>
      <protection locked="0" hidden="1"/>
    </xf>
    <xf numFmtId="0" fontId="8" fillId="3" borderId="31" xfId="0" applyFont="1" applyFill="1" applyBorder="1" applyAlignment="1" applyProtection="1">
      <alignment horizontal="center"/>
      <protection locked="0" hidden="1"/>
    </xf>
    <xf numFmtId="0" fontId="23" fillId="0" borderId="52" xfId="0" applyFont="1" applyBorder="1" applyAlignment="1" applyProtection="1">
      <alignment horizontal="center" vertical="center"/>
      <protection locked="0"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18" fillId="3" borderId="34" xfId="0" applyFont="1" applyFill="1" applyBorder="1" applyAlignment="1" applyProtection="1">
      <alignment horizontal="center" vertical="center" wrapText="1"/>
      <protection hidden="1"/>
    </xf>
    <xf numFmtId="0" fontId="18" fillId="3" borderId="32" xfId="0" applyFont="1" applyFill="1" applyBorder="1" applyAlignment="1" applyProtection="1">
      <alignment horizontal="center" vertical="center" wrapText="1"/>
      <protection hidden="1"/>
    </xf>
    <xf numFmtId="0" fontId="18" fillId="3" borderId="33" xfId="0" applyFont="1" applyFill="1" applyBorder="1" applyAlignment="1" applyProtection="1">
      <alignment horizontal="center" vertical="center" wrapText="1"/>
      <protection hidden="1"/>
    </xf>
    <xf numFmtId="0" fontId="18" fillId="3" borderId="57" xfId="0" applyFont="1" applyFill="1" applyBorder="1" applyAlignment="1" applyProtection="1">
      <alignment horizontal="center" vertical="center" wrapText="1"/>
      <protection hidden="1"/>
    </xf>
    <xf numFmtId="0" fontId="18" fillId="3" borderId="58" xfId="0" applyFont="1" applyFill="1" applyBorder="1" applyAlignment="1" applyProtection="1">
      <alignment horizontal="center" vertical="center" wrapText="1"/>
      <protection hidden="1"/>
    </xf>
    <xf numFmtId="0" fontId="18" fillId="3" borderId="41" xfId="0" applyFont="1" applyFill="1" applyBorder="1" applyAlignment="1" applyProtection="1">
      <alignment horizontal="center" vertical="center" wrapText="1"/>
      <protection hidden="1"/>
    </xf>
    <xf numFmtId="0" fontId="18" fillId="3" borderId="81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shrinkToFit="1"/>
      <protection hidden="1"/>
    </xf>
    <xf numFmtId="0" fontId="5" fillId="3" borderId="31" xfId="0" applyFont="1" applyFill="1" applyBorder="1" applyAlignment="1" applyProtection="1">
      <alignment horizontal="center" shrinkToFit="1"/>
      <protection hidden="1"/>
    </xf>
    <xf numFmtId="0" fontId="7" fillId="0" borderId="71" xfId="0" applyFont="1" applyBorder="1" applyAlignment="1" applyProtection="1">
      <alignment horizontal="center" vertical="center" wrapText="1"/>
      <protection hidden="1"/>
    </xf>
    <xf numFmtId="0" fontId="7" fillId="0" borderId="76" xfId="0" applyFont="1" applyBorder="1" applyAlignment="1" applyProtection="1">
      <alignment horizontal="center" vertical="center" wrapText="1"/>
      <protection hidden="1"/>
    </xf>
    <xf numFmtId="0" fontId="29" fillId="0" borderId="25" xfId="0" applyFont="1" applyBorder="1" applyAlignment="1" applyProtection="1">
      <alignment horizontal="left"/>
      <protection locked="0" hidden="1"/>
    </xf>
    <xf numFmtId="0" fontId="29" fillId="0" borderId="26" xfId="0" applyFont="1" applyBorder="1" applyAlignment="1" applyProtection="1">
      <alignment horizontal="left"/>
      <protection locked="0" hidden="1"/>
    </xf>
    <xf numFmtId="0" fontId="1" fillId="0" borderId="25" xfId="0" applyFont="1" applyBorder="1" applyAlignment="1" applyProtection="1">
      <alignment horizontal="left" vertical="center" wrapText="1"/>
      <protection hidden="1"/>
    </xf>
    <xf numFmtId="0" fontId="1" fillId="0" borderId="84" xfId="0" applyFont="1" applyBorder="1" applyAlignment="1" applyProtection="1">
      <alignment horizontal="left" vertical="center" wrapText="1"/>
      <protection hidden="1"/>
    </xf>
    <xf numFmtId="0" fontId="1" fillId="0" borderId="26" xfId="0" applyFont="1" applyBorder="1" applyAlignment="1" applyProtection="1">
      <alignment horizontal="left" vertical="center" wrapText="1"/>
      <protection hidden="1"/>
    </xf>
    <xf numFmtId="0" fontId="4" fillId="3" borderId="8" xfId="0" applyFont="1" applyFill="1" applyBorder="1" applyAlignment="1" applyProtection="1">
      <alignment horizontal="center"/>
      <protection locked="0" hidden="1"/>
    </xf>
    <xf numFmtId="0" fontId="4" fillId="3" borderId="19" xfId="0" applyFont="1" applyFill="1" applyBorder="1" applyAlignment="1" applyProtection="1">
      <alignment horizontal="center"/>
      <protection locked="0" hidden="1"/>
    </xf>
    <xf numFmtId="0" fontId="4" fillId="3" borderId="45" xfId="0" applyFont="1" applyFill="1" applyBorder="1" applyAlignment="1" applyProtection="1">
      <alignment horizontal="center"/>
      <protection locked="0" hidden="1"/>
    </xf>
    <xf numFmtId="0" fontId="4" fillId="3" borderId="62" xfId="0" applyFont="1" applyFill="1" applyBorder="1" applyAlignment="1" applyProtection="1">
      <alignment horizontal="center"/>
      <protection locked="0"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73" xfId="0" applyFont="1" applyBorder="1" applyAlignment="1" applyProtection="1">
      <alignment horizontal="center" vertical="center" wrapText="1"/>
      <protection hidden="1"/>
    </xf>
    <xf numFmtId="0" fontId="6" fillId="0" borderId="79" xfId="0" applyFont="1" applyBorder="1" applyAlignment="1" applyProtection="1">
      <alignment horizontal="center" vertical="center" wrapText="1"/>
      <protection hidden="1"/>
    </xf>
    <xf numFmtId="0" fontId="6" fillId="0" borderId="74" xfId="0" applyFont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/>
      <protection locked="0" hidden="1"/>
    </xf>
    <xf numFmtId="0" fontId="8" fillId="3" borderId="9" xfId="0" applyFont="1" applyFill="1" applyBorder="1" applyAlignment="1" applyProtection="1">
      <alignment horizontal="center"/>
      <protection locked="0" hidden="1"/>
    </xf>
    <xf numFmtId="0" fontId="8" fillId="3" borderId="45" xfId="0" applyFont="1" applyFill="1" applyBorder="1" applyAlignment="1" applyProtection="1">
      <alignment horizontal="center"/>
      <protection locked="0" hidden="1"/>
    </xf>
    <xf numFmtId="0" fontId="8" fillId="3" borderId="7" xfId="0" applyFont="1" applyFill="1" applyBorder="1" applyAlignment="1" applyProtection="1">
      <alignment horizontal="center"/>
      <protection locked="0" hidden="1"/>
    </xf>
    <xf numFmtId="0" fontId="8" fillId="3" borderId="59" xfId="0" applyFont="1" applyFill="1" applyBorder="1" applyAlignment="1" applyProtection="1">
      <alignment horizontal="center"/>
      <protection locked="0" hidden="1"/>
    </xf>
    <xf numFmtId="0" fontId="8" fillId="3" borderId="6" xfId="0" applyFont="1" applyFill="1" applyBorder="1" applyAlignment="1" applyProtection="1">
      <alignment horizontal="center"/>
      <protection locked="0" hidden="1"/>
    </xf>
    <xf numFmtId="0" fontId="8" fillId="3" borderId="48" xfId="0" applyFont="1" applyFill="1" applyBorder="1" applyAlignment="1" applyProtection="1">
      <alignment horizontal="center"/>
      <protection locked="0" hidden="1"/>
    </xf>
  </cellXfs>
  <cellStyles count="1">
    <cellStyle name="Normal" xfId="0" builtinId="0"/>
  </cellStyles>
  <dxfs count="11"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</dxfs>
  <tableStyles count="0" defaultTableStyle="TableStyleMedium9" defaultPivotStyle="PivotStyleLight16"/>
  <colors>
    <mruColors>
      <color rgb="FF0000FF"/>
      <color rgb="FF0049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0</xdr:row>
      <xdr:rowOff>1</xdr:rowOff>
    </xdr:from>
    <xdr:to>
      <xdr:col>0</xdr:col>
      <xdr:colOff>1762126</xdr:colOff>
      <xdr:row>6</xdr:row>
      <xdr:rowOff>142876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28" t="7447" r="64162" b="19388"/>
        <a:stretch/>
      </xdr:blipFill>
      <xdr:spPr bwMode="auto">
        <a:xfrm>
          <a:off x="11907" y="1"/>
          <a:ext cx="1750219" cy="1143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99"/>
  <sheetViews>
    <sheetView tabSelected="1" zoomScale="80" zoomScaleNormal="80" workbookViewId="0">
      <selection activeCell="M39" sqref="M39"/>
    </sheetView>
  </sheetViews>
  <sheetFormatPr baseColWidth="10" defaultColWidth="11.42578125" defaultRowHeight="12.75" x14ac:dyDescent="0.2"/>
  <cols>
    <col min="1" max="1" width="48.42578125" style="105" customWidth="1"/>
    <col min="2" max="2" width="11.42578125" style="105"/>
    <col min="3" max="3" width="11.85546875" style="105" customWidth="1"/>
    <col min="4" max="4" width="7.42578125" style="105" customWidth="1"/>
    <col min="5" max="5" width="12.7109375" style="105" customWidth="1"/>
    <col min="6" max="6" width="11.85546875" style="105" customWidth="1"/>
    <col min="7" max="7" width="18.85546875" style="105" customWidth="1"/>
    <col min="8" max="8" width="12.7109375" style="105" customWidth="1"/>
    <col min="9" max="10" width="12.42578125" style="105" customWidth="1"/>
    <col min="11" max="11" width="12.7109375" style="105" customWidth="1"/>
    <col min="12" max="12" width="25.7109375" style="106" customWidth="1"/>
    <col min="13" max="14" width="25.7109375" style="105" customWidth="1"/>
    <col min="15" max="16384" width="11.42578125" style="105"/>
  </cols>
  <sheetData>
    <row r="2" spans="1:14" ht="13.5" thickBot="1" x14ac:dyDescent="0.25"/>
    <row r="3" spans="1:14" x14ac:dyDescent="0.2">
      <c r="A3" s="202" t="s">
        <v>152</v>
      </c>
      <c r="B3" s="203"/>
      <c r="C3" s="203"/>
      <c r="D3" s="203"/>
      <c r="E3" s="203"/>
      <c r="F3" s="203"/>
      <c r="G3" s="203"/>
      <c r="H3" s="203"/>
      <c r="I3" s="203"/>
      <c r="J3" s="203"/>
      <c r="K3" s="204"/>
      <c r="L3" s="193" t="s">
        <v>151</v>
      </c>
      <c r="M3" s="194"/>
      <c r="N3" s="195"/>
    </row>
    <row r="4" spans="1:14" x14ac:dyDescent="0.2">
      <c r="A4" s="205"/>
      <c r="B4" s="206"/>
      <c r="C4" s="206"/>
      <c r="D4" s="206"/>
      <c r="E4" s="206"/>
      <c r="F4" s="206"/>
      <c r="G4" s="206"/>
      <c r="H4" s="206"/>
      <c r="I4" s="206"/>
      <c r="J4" s="206"/>
      <c r="K4" s="207"/>
      <c r="L4" s="196"/>
      <c r="M4" s="197"/>
      <c r="N4" s="198"/>
    </row>
    <row r="5" spans="1:14" x14ac:dyDescent="0.2">
      <c r="A5" s="205"/>
      <c r="B5" s="206"/>
      <c r="C5" s="206"/>
      <c r="D5" s="206"/>
      <c r="E5" s="206"/>
      <c r="F5" s="206"/>
      <c r="G5" s="206"/>
      <c r="H5" s="206"/>
      <c r="I5" s="206"/>
      <c r="J5" s="206"/>
      <c r="K5" s="207"/>
      <c r="L5" s="196"/>
      <c r="M5" s="197"/>
      <c r="N5" s="198"/>
    </row>
    <row r="6" spans="1:14" ht="13.5" thickBot="1" x14ac:dyDescent="0.25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10"/>
      <c r="L6" s="199"/>
      <c r="M6" s="200"/>
      <c r="N6" s="201"/>
    </row>
    <row r="7" spans="1:14" ht="13.5" thickBot="1" x14ac:dyDescent="0.25"/>
    <row r="8" spans="1:14" ht="22.5" customHeight="1" thickBot="1" x14ac:dyDescent="0.25">
      <c r="A8" s="214" t="s">
        <v>149</v>
      </c>
      <c r="B8" s="215"/>
      <c r="C8" s="215"/>
      <c r="D8" s="216"/>
      <c r="E8" s="217" t="s">
        <v>150</v>
      </c>
      <c r="F8" s="217"/>
      <c r="G8" s="217"/>
      <c r="H8" s="217"/>
      <c r="I8" s="217"/>
      <c r="J8" s="217"/>
      <c r="K8" s="218"/>
      <c r="L8" s="392" t="s">
        <v>137</v>
      </c>
      <c r="M8" s="215"/>
      <c r="N8" s="216"/>
    </row>
    <row r="9" spans="1:14" s="107" customFormat="1" ht="60" customHeight="1" x14ac:dyDescent="0.2">
      <c r="A9" s="339" t="s">
        <v>86</v>
      </c>
      <c r="B9" s="340"/>
      <c r="C9" s="340" t="s">
        <v>2</v>
      </c>
      <c r="D9" s="360"/>
      <c r="E9" s="385" t="s">
        <v>86</v>
      </c>
      <c r="F9" s="385"/>
      <c r="G9" s="349"/>
      <c r="H9" s="348" t="s">
        <v>65</v>
      </c>
      <c r="I9" s="349"/>
      <c r="J9" s="348" t="s">
        <v>66</v>
      </c>
      <c r="K9" s="385"/>
      <c r="L9" s="101" t="s">
        <v>67</v>
      </c>
      <c r="M9" s="102" t="s">
        <v>138</v>
      </c>
      <c r="N9" s="103" t="s">
        <v>139</v>
      </c>
    </row>
    <row r="10" spans="1:14" ht="36" customHeight="1" x14ac:dyDescent="0.2">
      <c r="A10" s="219" t="s">
        <v>84</v>
      </c>
      <c r="B10" s="220"/>
      <c r="C10" s="223"/>
      <c r="D10" s="224"/>
      <c r="E10" s="358" t="s">
        <v>82</v>
      </c>
      <c r="F10" s="358"/>
      <c r="G10" s="359"/>
      <c r="H10" s="334"/>
      <c r="I10" s="336"/>
      <c r="J10" s="334"/>
      <c r="K10" s="335"/>
      <c r="L10" s="108"/>
      <c r="M10" s="109"/>
      <c r="N10" s="110"/>
    </row>
    <row r="11" spans="1:14" ht="32.25" customHeight="1" x14ac:dyDescent="0.2">
      <c r="A11" s="219"/>
      <c r="B11" s="220"/>
      <c r="C11" s="225"/>
      <c r="D11" s="226"/>
      <c r="E11" s="358" t="s">
        <v>88</v>
      </c>
      <c r="F11" s="358"/>
      <c r="G11" s="359"/>
      <c r="H11" s="334"/>
      <c r="I11" s="336"/>
      <c r="J11" s="334"/>
      <c r="K11" s="384"/>
      <c r="L11" s="108"/>
      <c r="M11" s="109"/>
      <c r="N11" s="110"/>
    </row>
    <row r="12" spans="1:14" ht="31.5" customHeight="1" x14ac:dyDescent="0.2">
      <c r="A12" s="219"/>
      <c r="B12" s="220"/>
      <c r="C12" s="225"/>
      <c r="D12" s="226"/>
      <c r="E12" s="358" t="s">
        <v>83</v>
      </c>
      <c r="F12" s="358"/>
      <c r="G12" s="359"/>
      <c r="H12" s="334"/>
      <c r="I12" s="336"/>
      <c r="J12" s="334"/>
      <c r="K12" s="335"/>
      <c r="L12" s="108"/>
      <c r="M12" s="111"/>
      <c r="N12" s="112" t="s">
        <v>68</v>
      </c>
    </row>
    <row r="13" spans="1:14" ht="45" customHeight="1" x14ac:dyDescent="0.2">
      <c r="A13" s="219"/>
      <c r="B13" s="220"/>
      <c r="C13" s="225"/>
      <c r="D13" s="226"/>
      <c r="E13" s="386" t="s">
        <v>84</v>
      </c>
      <c r="F13" s="386"/>
      <c r="G13" s="387"/>
      <c r="H13" s="426"/>
      <c r="I13" s="427"/>
      <c r="J13" s="426"/>
      <c r="K13" s="430"/>
      <c r="L13" s="412"/>
      <c r="M13" s="390"/>
      <c r="N13" s="391" t="s">
        <v>68</v>
      </c>
    </row>
    <row r="14" spans="1:14" ht="15" customHeight="1" x14ac:dyDescent="0.2">
      <c r="A14" s="219"/>
      <c r="B14" s="220"/>
      <c r="C14" s="227"/>
      <c r="D14" s="228"/>
      <c r="E14" s="388"/>
      <c r="F14" s="388"/>
      <c r="G14" s="389"/>
      <c r="H14" s="428"/>
      <c r="I14" s="429"/>
      <c r="J14" s="428"/>
      <c r="K14" s="431"/>
      <c r="L14" s="413"/>
      <c r="M14" s="390"/>
      <c r="N14" s="391"/>
    </row>
    <row r="15" spans="1:14" ht="10.5" customHeight="1" x14ac:dyDescent="0.2">
      <c r="A15" s="219" t="s">
        <v>80</v>
      </c>
      <c r="B15" s="220"/>
      <c r="C15" s="417"/>
      <c r="D15" s="418"/>
      <c r="E15" s="386" t="s">
        <v>85</v>
      </c>
      <c r="F15" s="386"/>
      <c r="G15" s="387"/>
      <c r="H15" s="426"/>
      <c r="I15" s="427"/>
      <c r="J15" s="426"/>
      <c r="K15" s="430"/>
      <c r="L15" s="412"/>
      <c r="M15" s="390"/>
      <c r="N15" s="391"/>
    </row>
    <row r="16" spans="1:14" ht="42.75" customHeight="1" x14ac:dyDescent="0.2">
      <c r="A16" s="219"/>
      <c r="B16" s="220"/>
      <c r="C16" s="419"/>
      <c r="D16" s="420"/>
      <c r="E16" s="388"/>
      <c r="F16" s="388"/>
      <c r="G16" s="389"/>
      <c r="H16" s="428"/>
      <c r="I16" s="429"/>
      <c r="J16" s="428"/>
      <c r="K16" s="431"/>
      <c r="L16" s="413"/>
      <c r="M16" s="390"/>
      <c r="N16" s="391"/>
    </row>
    <row r="17" spans="1:14" ht="30.75" customHeight="1" x14ac:dyDescent="0.2">
      <c r="A17" s="219" t="s">
        <v>81</v>
      </c>
      <c r="B17" s="220"/>
      <c r="C17" s="223"/>
      <c r="D17" s="224"/>
      <c r="E17" s="358" t="s">
        <v>80</v>
      </c>
      <c r="F17" s="358"/>
      <c r="G17" s="359"/>
      <c r="H17" s="334"/>
      <c r="I17" s="336"/>
      <c r="J17" s="334"/>
      <c r="K17" s="335"/>
      <c r="L17" s="113"/>
      <c r="M17" s="111"/>
      <c r="N17" s="112"/>
    </row>
    <row r="18" spans="1:14" ht="28.5" customHeight="1" thickBot="1" x14ac:dyDescent="0.25">
      <c r="A18" s="221"/>
      <c r="B18" s="222"/>
      <c r="C18" s="229"/>
      <c r="D18" s="230"/>
      <c r="E18" s="337" t="s">
        <v>87</v>
      </c>
      <c r="F18" s="337"/>
      <c r="G18" s="338"/>
      <c r="H18" s="396"/>
      <c r="I18" s="397"/>
      <c r="J18" s="396"/>
      <c r="K18" s="432"/>
      <c r="L18" s="114"/>
      <c r="M18" s="115"/>
      <c r="N18" s="116"/>
    </row>
    <row r="19" spans="1:14" ht="24" customHeight="1" thickBot="1" x14ac:dyDescent="0.25">
      <c r="A19" s="117"/>
    </row>
    <row r="20" spans="1:14" ht="23.25" customHeight="1" x14ac:dyDescent="0.2">
      <c r="A20" s="317" t="s">
        <v>38</v>
      </c>
      <c r="B20" s="318"/>
      <c r="C20" s="318"/>
      <c r="D20" s="318"/>
      <c r="E20" s="318"/>
      <c r="F20" s="318"/>
      <c r="G20" s="318"/>
      <c r="H20" s="318"/>
      <c r="I20" s="319"/>
      <c r="J20" s="319"/>
      <c r="K20" s="320"/>
      <c r="L20" s="392" t="s">
        <v>137</v>
      </c>
      <c r="M20" s="215"/>
      <c r="N20" s="216"/>
    </row>
    <row r="21" spans="1:14" ht="38.25" customHeight="1" x14ac:dyDescent="0.2">
      <c r="A21" s="421" t="s">
        <v>0</v>
      </c>
      <c r="B21" s="422" t="s">
        <v>1</v>
      </c>
      <c r="C21" s="254" t="s">
        <v>77</v>
      </c>
      <c r="D21" s="255"/>
      <c r="E21" s="254" t="s">
        <v>77</v>
      </c>
      <c r="F21" s="255"/>
      <c r="G21" s="104" t="s">
        <v>77</v>
      </c>
      <c r="H21" s="98" t="s">
        <v>76</v>
      </c>
      <c r="I21" s="98" t="s">
        <v>76</v>
      </c>
      <c r="J21" s="98" t="s">
        <v>76</v>
      </c>
      <c r="K21" s="271" t="s">
        <v>69</v>
      </c>
      <c r="L21" s="393" t="s">
        <v>67</v>
      </c>
      <c r="M21" s="393" t="s">
        <v>138</v>
      </c>
      <c r="N21" s="393" t="s">
        <v>139</v>
      </c>
    </row>
    <row r="22" spans="1:14" x14ac:dyDescent="0.2">
      <c r="A22" s="421"/>
      <c r="B22" s="422"/>
      <c r="C22" s="325" t="s">
        <v>2</v>
      </c>
      <c r="D22" s="279"/>
      <c r="E22" s="325" t="s">
        <v>65</v>
      </c>
      <c r="F22" s="279"/>
      <c r="G22" s="90" t="s">
        <v>66</v>
      </c>
      <c r="H22" s="90" t="s">
        <v>2</v>
      </c>
      <c r="I22" s="90" t="s">
        <v>65</v>
      </c>
      <c r="J22" s="90" t="s">
        <v>66</v>
      </c>
      <c r="K22" s="272"/>
      <c r="L22" s="394"/>
      <c r="M22" s="394"/>
      <c r="N22" s="394"/>
    </row>
    <row r="23" spans="1:14" ht="24.6" customHeight="1" x14ac:dyDescent="0.2">
      <c r="A23" s="92" t="s">
        <v>54</v>
      </c>
      <c r="B23" s="39">
        <v>50</v>
      </c>
      <c r="C23" s="256"/>
      <c r="D23" s="257"/>
      <c r="E23" s="256"/>
      <c r="F23" s="257"/>
      <c r="G23" s="118"/>
      <c r="H23" s="69">
        <f>C23</f>
        <v>0</v>
      </c>
      <c r="I23" s="1">
        <f>E23</f>
        <v>0</v>
      </c>
      <c r="J23" s="1">
        <f>G23</f>
        <v>0</v>
      </c>
      <c r="K23" s="57"/>
      <c r="L23" s="119"/>
      <c r="M23" s="119"/>
      <c r="N23" s="119"/>
    </row>
    <row r="24" spans="1:14" ht="24.6" customHeight="1" x14ac:dyDescent="0.2">
      <c r="A24" s="59" t="s">
        <v>55</v>
      </c>
      <c r="B24" s="410">
        <v>10</v>
      </c>
      <c r="C24" s="378"/>
      <c r="D24" s="379"/>
      <c r="E24" s="378"/>
      <c r="F24" s="379"/>
      <c r="G24" s="382"/>
      <c r="H24" s="231">
        <f t="shared" ref="H24:H42" si="0">C24*B24</f>
        <v>0</v>
      </c>
      <c r="I24" s="231">
        <f t="shared" ref="I24:I42" si="1">B24*E24</f>
        <v>0</v>
      </c>
      <c r="J24" s="231">
        <f t="shared" ref="J24:J46" si="2">B24*G24</f>
        <v>0</v>
      </c>
      <c r="K24" s="423">
        <v>3</v>
      </c>
      <c r="L24" s="119"/>
      <c r="M24" s="119"/>
      <c r="N24" s="119"/>
    </row>
    <row r="25" spans="1:14" ht="24.6" customHeight="1" x14ac:dyDescent="0.2">
      <c r="A25" s="60" t="s">
        <v>18</v>
      </c>
      <c r="B25" s="411"/>
      <c r="C25" s="380"/>
      <c r="D25" s="381"/>
      <c r="E25" s="380"/>
      <c r="F25" s="381"/>
      <c r="G25" s="383"/>
      <c r="H25" s="232"/>
      <c r="I25" s="232"/>
      <c r="J25" s="232"/>
      <c r="K25" s="424"/>
      <c r="L25" s="119"/>
      <c r="M25" s="119"/>
      <c r="N25" s="119"/>
    </row>
    <row r="26" spans="1:14" ht="24.6" customHeight="1" x14ac:dyDescent="0.2">
      <c r="A26" s="60" t="s">
        <v>19</v>
      </c>
      <c r="B26" s="97">
        <v>10</v>
      </c>
      <c r="C26" s="260"/>
      <c r="D26" s="261"/>
      <c r="E26" s="260"/>
      <c r="F26" s="261"/>
      <c r="G26" s="120"/>
      <c r="H26" s="55">
        <f t="shared" si="0"/>
        <v>0</v>
      </c>
      <c r="I26" s="55">
        <f t="shared" si="1"/>
        <v>0</v>
      </c>
      <c r="J26" s="55">
        <f t="shared" si="2"/>
        <v>0</v>
      </c>
      <c r="K26" s="424"/>
      <c r="L26" s="119"/>
      <c r="M26" s="119"/>
      <c r="N26" s="119"/>
    </row>
    <row r="27" spans="1:14" ht="24.6" customHeight="1" x14ac:dyDescent="0.2">
      <c r="A27" s="60" t="s">
        <v>20</v>
      </c>
      <c r="B27" s="97">
        <v>10</v>
      </c>
      <c r="C27" s="260"/>
      <c r="D27" s="261"/>
      <c r="E27" s="260"/>
      <c r="F27" s="261"/>
      <c r="G27" s="120"/>
      <c r="H27" s="55">
        <f t="shared" si="0"/>
        <v>0</v>
      </c>
      <c r="I27" s="55">
        <f t="shared" si="1"/>
        <v>0</v>
      </c>
      <c r="J27" s="55">
        <f t="shared" si="2"/>
        <v>0</v>
      </c>
      <c r="K27" s="424"/>
      <c r="L27" s="119"/>
      <c r="M27" s="119"/>
      <c r="N27" s="119"/>
    </row>
    <row r="28" spans="1:14" ht="24.6" customHeight="1" x14ac:dyDescent="0.2">
      <c r="A28" s="60" t="s">
        <v>21</v>
      </c>
      <c r="B28" s="97">
        <v>10</v>
      </c>
      <c r="C28" s="260"/>
      <c r="D28" s="261"/>
      <c r="E28" s="260"/>
      <c r="F28" s="261"/>
      <c r="G28" s="120"/>
      <c r="H28" s="55">
        <f t="shared" si="0"/>
        <v>0</v>
      </c>
      <c r="I28" s="55">
        <f t="shared" si="1"/>
        <v>0</v>
      </c>
      <c r="J28" s="55">
        <f t="shared" si="2"/>
        <v>0</v>
      </c>
      <c r="K28" s="424"/>
      <c r="L28" s="119"/>
      <c r="M28" s="119"/>
      <c r="N28" s="119"/>
    </row>
    <row r="29" spans="1:14" ht="24.6" customHeight="1" x14ac:dyDescent="0.2">
      <c r="A29" s="60" t="s">
        <v>22</v>
      </c>
      <c r="B29" s="97">
        <v>10</v>
      </c>
      <c r="C29" s="260"/>
      <c r="D29" s="261"/>
      <c r="E29" s="260"/>
      <c r="F29" s="261"/>
      <c r="G29" s="120"/>
      <c r="H29" s="55">
        <f t="shared" si="0"/>
        <v>0</v>
      </c>
      <c r="I29" s="55">
        <f t="shared" si="1"/>
        <v>0</v>
      </c>
      <c r="J29" s="55">
        <f t="shared" si="2"/>
        <v>0</v>
      </c>
      <c r="K29" s="424"/>
      <c r="L29" s="119"/>
      <c r="M29" s="119"/>
      <c r="N29" s="119"/>
    </row>
    <row r="30" spans="1:14" ht="24.6" customHeight="1" x14ac:dyDescent="0.2">
      <c r="A30" s="60" t="s">
        <v>23</v>
      </c>
      <c r="B30" s="97">
        <v>10</v>
      </c>
      <c r="C30" s="260"/>
      <c r="D30" s="261"/>
      <c r="E30" s="260"/>
      <c r="F30" s="261"/>
      <c r="G30" s="120"/>
      <c r="H30" s="55">
        <f t="shared" si="0"/>
        <v>0</v>
      </c>
      <c r="I30" s="55">
        <f t="shared" si="1"/>
        <v>0</v>
      </c>
      <c r="J30" s="55">
        <f t="shared" si="2"/>
        <v>0</v>
      </c>
      <c r="K30" s="424"/>
      <c r="L30" s="119"/>
      <c r="M30" s="119"/>
      <c r="N30" s="119"/>
    </row>
    <row r="31" spans="1:14" ht="24.6" customHeight="1" x14ac:dyDescent="0.2">
      <c r="A31" s="60" t="s">
        <v>24</v>
      </c>
      <c r="B31" s="97">
        <v>10</v>
      </c>
      <c r="C31" s="260"/>
      <c r="D31" s="261"/>
      <c r="E31" s="260"/>
      <c r="F31" s="261"/>
      <c r="G31" s="120"/>
      <c r="H31" s="55">
        <f t="shared" si="0"/>
        <v>0</v>
      </c>
      <c r="I31" s="55">
        <f t="shared" si="1"/>
        <v>0</v>
      </c>
      <c r="J31" s="55">
        <f t="shared" si="2"/>
        <v>0</v>
      </c>
      <c r="K31" s="424"/>
      <c r="L31" s="119"/>
      <c r="M31" s="119"/>
      <c r="N31" s="119"/>
    </row>
    <row r="32" spans="1:14" ht="24.6" customHeight="1" x14ac:dyDescent="0.2">
      <c r="A32" s="61" t="s">
        <v>25</v>
      </c>
      <c r="B32" s="53">
        <v>10</v>
      </c>
      <c r="C32" s="262"/>
      <c r="D32" s="263"/>
      <c r="E32" s="262"/>
      <c r="F32" s="263"/>
      <c r="G32" s="121"/>
      <c r="H32" s="56">
        <f t="shared" si="0"/>
        <v>0</v>
      </c>
      <c r="I32" s="56">
        <f t="shared" si="1"/>
        <v>0</v>
      </c>
      <c r="J32" s="56">
        <f t="shared" si="2"/>
        <v>0</v>
      </c>
      <c r="K32" s="425"/>
      <c r="L32" s="119"/>
      <c r="M32" s="119"/>
      <c r="N32" s="119"/>
    </row>
    <row r="33" spans="1:14" ht="24.6" customHeight="1" x14ac:dyDescent="0.2">
      <c r="A33" s="414" t="s">
        <v>56</v>
      </c>
      <c r="B33" s="96">
        <v>50</v>
      </c>
      <c r="C33" s="323"/>
      <c r="D33" s="324"/>
      <c r="E33" s="323"/>
      <c r="F33" s="324"/>
      <c r="G33" s="122"/>
      <c r="H33" s="54">
        <f t="shared" si="0"/>
        <v>0</v>
      </c>
      <c r="I33" s="54">
        <f t="shared" si="1"/>
        <v>0</v>
      </c>
      <c r="J33" s="54">
        <f t="shared" si="2"/>
        <v>0</v>
      </c>
      <c r="K33" s="423"/>
      <c r="L33" s="119"/>
      <c r="M33" s="119"/>
      <c r="N33" s="119"/>
    </row>
    <row r="34" spans="1:14" ht="24.6" customHeight="1" x14ac:dyDescent="0.2">
      <c r="A34" s="415"/>
      <c r="B34" s="97">
        <v>20</v>
      </c>
      <c r="C34" s="260"/>
      <c r="D34" s="261"/>
      <c r="E34" s="260"/>
      <c r="F34" s="261"/>
      <c r="G34" s="120"/>
      <c r="H34" s="55">
        <f t="shared" si="0"/>
        <v>0</v>
      </c>
      <c r="I34" s="55">
        <f t="shared" si="1"/>
        <v>0</v>
      </c>
      <c r="J34" s="55">
        <f t="shared" si="2"/>
        <v>0</v>
      </c>
      <c r="K34" s="424"/>
      <c r="L34" s="119"/>
      <c r="M34" s="119"/>
      <c r="N34" s="119"/>
    </row>
    <row r="35" spans="1:14" ht="24.6" customHeight="1" x14ac:dyDescent="0.2">
      <c r="A35" s="416"/>
      <c r="B35" s="53">
        <v>10</v>
      </c>
      <c r="C35" s="262"/>
      <c r="D35" s="263"/>
      <c r="E35" s="262"/>
      <c r="F35" s="263"/>
      <c r="G35" s="121"/>
      <c r="H35" s="56">
        <f t="shared" si="0"/>
        <v>0</v>
      </c>
      <c r="I35" s="56">
        <f t="shared" si="1"/>
        <v>0</v>
      </c>
      <c r="J35" s="56">
        <f t="shared" si="2"/>
        <v>0</v>
      </c>
      <c r="K35" s="425"/>
      <c r="L35" s="119"/>
      <c r="M35" s="119"/>
      <c r="N35" s="119"/>
    </row>
    <row r="36" spans="1:14" ht="24.6" customHeight="1" x14ac:dyDescent="0.2">
      <c r="A36" s="92" t="s">
        <v>57</v>
      </c>
      <c r="B36" s="39">
        <v>20</v>
      </c>
      <c r="C36" s="256"/>
      <c r="D36" s="257"/>
      <c r="E36" s="256"/>
      <c r="F36" s="257"/>
      <c r="G36" s="118"/>
      <c r="H36" s="1">
        <f t="shared" si="0"/>
        <v>0</v>
      </c>
      <c r="I36" s="1">
        <f t="shared" si="1"/>
        <v>0</v>
      </c>
      <c r="J36" s="1">
        <f t="shared" si="2"/>
        <v>0</v>
      </c>
      <c r="K36" s="57">
        <v>2</v>
      </c>
      <c r="L36" s="119"/>
      <c r="M36" s="119"/>
      <c r="N36" s="119"/>
    </row>
    <row r="37" spans="1:14" ht="24.6" customHeight="1" x14ac:dyDescent="0.2">
      <c r="A37" s="92" t="s">
        <v>58</v>
      </c>
      <c r="B37" s="39">
        <v>20</v>
      </c>
      <c r="C37" s="256"/>
      <c r="D37" s="257"/>
      <c r="E37" s="256"/>
      <c r="F37" s="257"/>
      <c r="G37" s="118"/>
      <c r="H37" s="1">
        <f t="shared" si="0"/>
        <v>0</v>
      </c>
      <c r="I37" s="1">
        <f t="shared" si="1"/>
        <v>0</v>
      </c>
      <c r="J37" s="1">
        <f t="shared" si="2"/>
        <v>0</v>
      </c>
      <c r="K37" s="57">
        <v>2</v>
      </c>
      <c r="L37" s="119"/>
      <c r="M37" s="119"/>
      <c r="N37" s="119"/>
    </row>
    <row r="38" spans="1:14" ht="24.6" customHeight="1" x14ac:dyDescent="0.2">
      <c r="A38" s="92" t="s">
        <v>59</v>
      </c>
      <c r="B38" s="39">
        <v>10</v>
      </c>
      <c r="C38" s="256"/>
      <c r="D38" s="257"/>
      <c r="E38" s="256"/>
      <c r="F38" s="257"/>
      <c r="G38" s="118"/>
      <c r="H38" s="1">
        <f t="shared" si="0"/>
        <v>0</v>
      </c>
      <c r="I38" s="1">
        <f t="shared" si="1"/>
        <v>0</v>
      </c>
      <c r="J38" s="1">
        <f t="shared" si="2"/>
        <v>0</v>
      </c>
      <c r="K38" s="57">
        <v>3</v>
      </c>
      <c r="L38" s="119"/>
      <c r="M38" s="119"/>
      <c r="N38" s="119"/>
    </row>
    <row r="39" spans="1:14" ht="24.6" customHeight="1" x14ac:dyDescent="0.2">
      <c r="A39" s="92" t="s">
        <v>60</v>
      </c>
      <c r="B39" s="39">
        <v>20</v>
      </c>
      <c r="C39" s="256"/>
      <c r="D39" s="257"/>
      <c r="E39" s="256"/>
      <c r="F39" s="257"/>
      <c r="G39" s="118"/>
      <c r="H39" s="1">
        <f t="shared" si="0"/>
        <v>0</v>
      </c>
      <c r="I39" s="1">
        <f t="shared" si="1"/>
        <v>0</v>
      </c>
      <c r="J39" s="1">
        <f t="shared" si="2"/>
        <v>0</v>
      </c>
      <c r="K39" s="57">
        <v>2</v>
      </c>
      <c r="L39" s="119"/>
      <c r="M39" s="119"/>
      <c r="N39" s="119"/>
    </row>
    <row r="40" spans="1:14" ht="24.6" customHeight="1" x14ac:dyDescent="0.2">
      <c r="A40" s="92" t="s">
        <v>61</v>
      </c>
      <c r="B40" s="39">
        <v>10</v>
      </c>
      <c r="C40" s="256"/>
      <c r="D40" s="257"/>
      <c r="E40" s="256"/>
      <c r="F40" s="257"/>
      <c r="G40" s="118"/>
      <c r="H40" s="1">
        <f t="shared" si="0"/>
        <v>0</v>
      </c>
      <c r="I40" s="1">
        <f t="shared" si="1"/>
        <v>0</v>
      </c>
      <c r="J40" s="1">
        <f t="shared" si="2"/>
        <v>0</v>
      </c>
      <c r="K40" s="57">
        <v>3</v>
      </c>
      <c r="L40" s="119"/>
      <c r="M40" s="119"/>
      <c r="N40" s="119"/>
    </row>
    <row r="41" spans="1:14" ht="24.6" customHeight="1" x14ac:dyDescent="0.2">
      <c r="A41" s="92" t="s">
        <v>62</v>
      </c>
      <c r="B41" s="39">
        <v>20</v>
      </c>
      <c r="C41" s="256"/>
      <c r="D41" s="257"/>
      <c r="E41" s="256"/>
      <c r="F41" s="257"/>
      <c r="G41" s="118"/>
      <c r="H41" s="1">
        <f t="shared" si="0"/>
        <v>0</v>
      </c>
      <c r="I41" s="1">
        <f t="shared" si="1"/>
        <v>0</v>
      </c>
      <c r="J41" s="1">
        <f t="shared" si="2"/>
        <v>0</v>
      </c>
      <c r="K41" s="57"/>
      <c r="L41" s="119"/>
      <c r="M41" s="119"/>
      <c r="N41" s="119"/>
    </row>
    <row r="42" spans="1:14" ht="24.6" customHeight="1" x14ac:dyDescent="0.2">
      <c r="A42" s="92" t="s">
        <v>63</v>
      </c>
      <c r="B42" s="39">
        <v>15</v>
      </c>
      <c r="C42" s="256"/>
      <c r="D42" s="257"/>
      <c r="E42" s="256"/>
      <c r="F42" s="257"/>
      <c r="G42" s="118"/>
      <c r="H42" s="1">
        <f t="shared" si="0"/>
        <v>0</v>
      </c>
      <c r="I42" s="1">
        <f t="shared" si="1"/>
        <v>0</v>
      </c>
      <c r="J42" s="1">
        <f t="shared" si="2"/>
        <v>0</v>
      </c>
      <c r="K42" s="57"/>
      <c r="L42" s="119"/>
      <c r="M42" s="119"/>
      <c r="N42" s="119"/>
    </row>
    <row r="43" spans="1:14" ht="24.6" customHeight="1" x14ac:dyDescent="0.2">
      <c r="A43" s="59" t="s">
        <v>64</v>
      </c>
      <c r="B43" s="410">
        <v>20</v>
      </c>
      <c r="C43" s="378"/>
      <c r="D43" s="379"/>
      <c r="E43" s="378"/>
      <c r="F43" s="379"/>
      <c r="G43" s="382"/>
      <c r="H43" s="231">
        <f>B43*C43</f>
        <v>0</v>
      </c>
      <c r="I43" s="231">
        <f>B43*E43</f>
        <v>0</v>
      </c>
      <c r="J43" s="231">
        <f>B43*G43</f>
        <v>0</v>
      </c>
      <c r="K43" s="99"/>
      <c r="L43" s="119"/>
      <c r="M43" s="119"/>
      <c r="N43" s="119"/>
    </row>
    <row r="44" spans="1:14" ht="24.6" customHeight="1" x14ac:dyDescent="0.2">
      <c r="A44" s="60" t="s">
        <v>26</v>
      </c>
      <c r="B44" s="411"/>
      <c r="C44" s="380"/>
      <c r="D44" s="381"/>
      <c r="E44" s="380"/>
      <c r="F44" s="381"/>
      <c r="G44" s="383"/>
      <c r="H44" s="232"/>
      <c r="I44" s="232"/>
      <c r="J44" s="232"/>
      <c r="K44" s="100"/>
      <c r="L44" s="119"/>
      <c r="M44" s="119"/>
      <c r="N44" s="119"/>
    </row>
    <row r="45" spans="1:14" ht="24.6" customHeight="1" x14ac:dyDescent="0.2">
      <c r="A45" s="60" t="s">
        <v>27</v>
      </c>
      <c r="B45" s="97">
        <v>20</v>
      </c>
      <c r="C45" s="260"/>
      <c r="D45" s="261"/>
      <c r="E45" s="260"/>
      <c r="F45" s="261"/>
      <c r="G45" s="120"/>
      <c r="H45" s="55">
        <f>C45*B45</f>
        <v>0</v>
      </c>
      <c r="I45" s="55">
        <f>B45*E45</f>
        <v>0</v>
      </c>
      <c r="J45" s="55">
        <f t="shared" si="2"/>
        <v>0</v>
      </c>
      <c r="K45" s="100"/>
      <c r="L45" s="119"/>
      <c r="M45" s="119"/>
      <c r="N45" s="119"/>
    </row>
    <row r="46" spans="1:14" ht="24.6" customHeight="1" x14ac:dyDescent="0.2">
      <c r="A46" s="61" t="s">
        <v>28</v>
      </c>
      <c r="B46" s="53">
        <v>20</v>
      </c>
      <c r="C46" s="262"/>
      <c r="D46" s="263"/>
      <c r="E46" s="262"/>
      <c r="F46" s="263"/>
      <c r="G46" s="121"/>
      <c r="H46" s="56">
        <f>C46*B46</f>
        <v>0</v>
      </c>
      <c r="I46" s="56">
        <f>B46*E46</f>
        <v>0</v>
      </c>
      <c r="J46" s="56">
        <f t="shared" si="2"/>
        <v>0</v>
      </c>
      <c r="K46" s="58"/>
      <c r="L46" s="119"/>
      <c r="M46" s="119"/>
      <c r="N46" s="119"/>
    </row>
    <row r="47" spans="1:14" ht="24.6" customHeight="1" thickBot="1" x14ac:dyDescent="0.25">
      <c r="A47" s="321" t="s">
        <v>3</v>
      </c>
      <c r="B47" s="322"/>
      <c r="C47" s="123"/>
      <c r="D47" s="123"/>
      <c r="E47" s="123"/>
      <c r="F47" s="123"/>
      <c r="G47" s="123"/>
      <c r="H47" s="17">
        <f>SUM(H23:H46)</f>
        <v>0</v>
      </c>
      <c r="I47" s="17">
        <f>SUM(I23:I46)</f>
        <v>0</v>
      </c>
      <c r="J47" s="17">
        <f>SUM(J23:J46)</f>
        <v>0</v>
      </c>
      <c r="K47" s="2">
        <f>IF(H47&gt;245,245,H47)</f>
        <v>0</v>
      </c>
      <c r="L47" s="124"/>
      <c r="M47" s="124"/>
      <c r="N47" s="124"/>
    </row>
    <row r="48" spans="1:14" ht="24.6" customHeight="1" thickBot="1" x14ac:dyDescent="0.25">
      <c r="A48" s="125"/>
      <c r="B48" s="125"/>
      <c r="C48" s="126"/>
      <c r="D48" s="126"/>
      <c r="E48" s="126"/>
      <c r="F48" s="126"/>
      <c r="G48" s="126"/>
      <c r="H48" s="18"/>
      <c r="I48" s="18"/>
      <c r="J48" s="19" t="s">
        <v>65</v>
      </c>
      <c r="K48" s="2">
        <f>IF(I47&gt;245,245,I47)</f>
        <v>0</v>
      </c>
      <c r="L48" s="128"/>
      <c r="M48" s="128"/>
      <c r="N48" s="128"/>
    </row>
    <row r="49" spans="1:14" ht="24.6" customHeight="1" thickBot="1" x14ac:dyDescent="0.25">
      <c r="A49" s="125"/>
      <c r="B49" s="125"/>
      <c r="C49" s="126"/>
      <c r="D49" s="126"/>
      <c r="E49" s="126"/>
      <c r="F49" s="126"/>
      <c r="G49" s="126"/>
      <c r="H49" s="18"/>
      <c r="I49" s="18"/>
      <c r="J49" s="19" t="s">
        <v>66</v>
      </c>
      <c r="K49" s="2">
        <f>IF(J47&gt;245,245,J47)</f>
        <v>0</v>
      </c>
      <c r="L49" s="128"/>
      <c r="M49" s="128"/>
      <c r="N49" s="128"/>
    </row>
    <row r="50" spans="1:14" ht="13.5" thickBot="1" x14ac:dyDescent="0.25">
      <c r="A50" s="125"/>
      <c r="B50" s="125"/>
      <c r="C50" s="126"/>
      <c r="D50" s="126"/>
      <c r="E50" s="126"/>
      <c r="F50" s="126"/>
      <c r="G50" s="126"/>
      <c r="H50" s="127"/>
      <c r="I50" s="127"/>
      <c r="J50" s="127"/>
      <c r="K50" s="129"/>
      <c r="L50" s="128"/>
      <c r="M50" s="128"/>
      <c r="N50" s="128"/>
    </row>
    <row r="51" spans="1:14" ht="23.25" customHeight="1" thickBot="1" x14ac:dyDescent="0.25">
      <c r="A51" s="395" t="s">
        <v>40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6"/>
      <c r="L51" s="392" t="s">
        <v>137</v>
      </c>
      <c r="M51" s="215"/>
      <c r="N51" s="216"/>
    </row>
    <row r="52" spans="1:14" ht="25.5" x14ac:dyDescent="0.2">
      <c r="A52" s="275" t="s">
        <v>0</v>
      </c>
      <c r="B52" s="276" t="s">
        <v>1</v>
      </c>
      <c r="C52" s="254" t="s">
        <v>77</v>
      </c>
      <c r="D52" s="255"/>
      <c r="E52" s="254" t="s">
        <v>77</v>
      </c>
      <c r="F52" s="255"/>
      <c r="G52" s="104" t="s">
        <v>77</v>
      </c>
      <c r="H52" s="98" t="s">
        <v>76</v>
      </c>
      <c r="I52" s="98" t="s">
        <v>76</v>
      </c>
      <c r="J52" s="98" t="s">
        <v>76</v>
      </c>
      <c r="K52" s="271" t="s">
        <v>69</v>
      </c>
      <c r="L52" s="401" t="s">
        <v>67</v>
      </c>
      <c r="M52" s="401" t="s">
        <v>65</v>
      </c>
      <c r="N52" s="401" t="s">
        <v>66</v>
      </c>
    </row>
    <row r="53" spans="1:14" ht="6" customHeight="1" x14ac:dyDescent="0.2">
      <c r="A53" s="275"/>
      <c r="B53" s="276"/>
      <c r="C53" s="250" t="s">
        <v>2</v>
      </c>
      <c r="D53" s="251"/>
      <c r="E53" s="250" t="s">
        <v>65</v>
      </c>
      <c r="F53" s="251"/>
      <c r="G53" s="274" t="s">
        <v>66</v>
      </c>
      <c r="H53" s="274" t="s">
        <v>2</v>
      </c>
      <c r="I53" s="274" t="s">
        <v>65</v>
      </c>
      <c r="J53" s="274" t="s">
        <v>66</v>
      </c>
      <c r="K53" s="272"/>
      <c r="L53" s="402"/>
      <c r="M53" s="402"/>
      <c r="N53" s="402"/>
    </row>
    <row r="54" spans="1:14" ht="10.5" customHeight="1" thickBot="1" x14ac:dyDescent="0.25">
      <c r="A54" s="275"/>
      <c r="B54" s="276"/>
      <c r="C54" s="252"/>
      <c r="D54" s="253"/>
      <c r="E54" s="252"/>
      <c r="F54" s="253"/>
      <c r="G54" s="274"/>
      <c r="H54" s="274"/>
      <c r="I54" s="274"/>
      <c r="J54" s="274"/>
      <c r="K54" s="273"/>
      <c r="L54" s="403"/>
      <c r="M54" s="403"/>
      <c r="N54" s="403"/>
    </row>
    <row r="55" spans="1:14" ht="24.6" customHeight="1" x14ac:dyDescent="0.2">
      <c r="A55" s="92" t="s">
        <v>89</v>
      </c>
      <c r="B55" s="21">
        <v>2</v>
      </c>
      <c r="C55" s="258"/>
      <c r="D55" s="259"/>
      <c r="E55" s="258"/>
      <c r="F55" s="259"/>
      <c r="G55" s="130"/>
      <c r="H55" s="3">
        <f t="shared" ref="H55:H69" si="3">B55*C55</f>
        <v>0</v>
      </c>
      <c r="I55" s="3">
        <f>B55*E55</f>
        <v>0</v>
      </c>
      <c r="J55" s="3">
        <f>B55*G55</f>
        <v>0</v>
      </c>
      <c r="K55" s="12">
        <v>20</v>
      </c>
      <c r="L55" s="131"/>
      <c r="M55" s="131"/>
      <c r="N55" s="131"/>
    </row>
    <row r="56" spans="1:14" ht="24.6" customHeight="1" x14ac:dyDescent="0.2">
      <c r="A56" s="92" t="s">
        <v>90</v>
      </c>
      <c r="B56" s="21">
        <v>5</v>
      </c>
      <c r="C56" s="258"/>
      <c r="D56" s="259"/>
      <c r="E56" s="258"/>
      <c r="F56" s="259"/>
      <c r="G56" s="130"/>
      <c r="H56" s="3">
        <f t="shared" si="3"/>
        <v>0</v>
      </c>
      <c r="I56" s="3">
        <f t="shared" ref="I56:I69" si="4">B56*E56</f>
        <v>0</v>
      </c>
      <c r="J56" s="3">
        <f t="shared" ref="J56:J69" si="5">B56*G56</f>
        <v>0</v>
      </c>
      <c r="K56" s="12">
        <v>5</v>
      </c>
      <c r="L56" s="131"/>
      <c r="M56" s="131"/>
      <c r="N56" s="131"/>
    </row>
    <row r="57" spans="1:14" ht="24.6" customHeight="1" x14ac:dyDescent="0.2">
      <c r="A57" s="92" t="s">
        <v>91</v>
      </c>
      <c r="B57" s="21">
        <v>10</v>
      </c>
      <c r="C57" s="258"/>
      <c r="D57" s="259"/>
      <c r="E57" s="258"/>
      <c r="F57" s="259"/>
      <c r="G57" s="130"/>
      <c r="H57" s="3">
        <f t="shared" si="3"/>
        <v>0</v>
      </c>
      <c r="I57" s="3">
        <f t="shared" si="4"/>
        <v>0</v>
      </c>
      <c r="J57" s="3">
        <f t="shared" si="5"/>
        <v>0</v>
      </c>
      <c r="K57" s="12">
        <v>5</v>
      </c>
      <c r="L57" s="131"/>
      <c r="M57" s="131"/>
      <c r="N57" s="131"/>
    </row>
    <row r="58" spans="1:14" ht="24.6" customHeight="1" x14ac:dyDescent="0.2">
      <c r="A58" s="92" t="s">
        <v>92</v>
      </c>
      <c r="B58" s="21">
        <v>15</v>
      </c>
      <c r="C58" s="258"/>
      <c r="D58" s="259"/>
      <c r="E58" s="258"/>
      <c r="F58" s="259"/>
      <c r="G58" s="130"/>
      <c r="H58" s="3">
        <f t="shared" si="3"/>
        <v>0</v>
      </c>
      <c r="I58" s="3">
        <f t="shared" si="4"/>
        <v>0</v>
      </c>
      <c r="J58" s="3">
        <f t="shared" si="5"/>
        <v>0</v>
      </c>
      <c r="K58" s="12">
        <v>5</v>
      </c>
      <c r="L58" s="131"/>
      <c r="M58" s="131"/>
      <c r="N58" s="131"/>
    </row>
    <row r="59" spans="1:14" ht="24.6" customHeight="1" x14ac:dyDescent="0.2">
      <c r="A59" s="92" t="s">
        <v>93</v>
      </c>
      <c r="B59" s="21">
        <v>20</v>
      </c>
      <c r="C59" s="258"/>
      <c r="D59" s="259"/>
      <c r="E59" s="258"/>
      <c r="F59" s="259"/>
      <c r="G59" s="130"/>
      <c r="H59" s="3">
        <f t="shared" si="3"/>
        <v>0</v>
      </c>
      <c r="I59" s="3">
        <f t="shared" si="4"/>
        <v>0</v>
      </c>
      <c r="J59" s="3">
        <f t="shared" si="5"/>
        <v>0</v>
      </c>
      <c r="K59" s="12">
        <v>5</v>
      </c>
      <c r="L59" s="131"/>
      <c r="M59" s="131"/>
      <c r="N59" s="131"/>
    </row>
    <row r="60" spans="1:14" ht="24.6" customHeight="1" x14ac:dyDescent="0.2">
      <c r="A60" s="92" t="s">
        <v>94</v>
      </c>
      <c r="B60" s="21">
        <v>15</v>
      </c>
      <c r="C60" s="258"/>
      <c r="D60" s="259"/>
      <c r="E60" s="258"/>
      <c r="F60" s="259"/>
      <c r="G60" s="130"/>
      <c r="H60" s="3">
        <f t="shared" si="3"/>
        <v>0</v>
      </c>
      <c r="I60" s="3">
        <f t="shared" si="4"/>
        <v>0</v>
      </c>
      <c r="J60" s="3">
        <f t="shared" si="5"/>
        <v>0</v>
      </c>
      <c r="K60" s="12">
        <v>5</v>
      </c>
      <c r="L60" s="131"/>
      <c r="M60" s="131"/>
      <c r="N60" s="131"/>
    </row>
    <row r="61" spans="1:14" ht="24.6" customHeight="1" x14ac:dyDescent="0.2">
      <c r="A61" s="92" t="s">
        <v>95</v>
      </c>
      <c r="B61" s="21">
        <v>30</v>
      </c>
      <c r="C61" s="258"/>
      <c r="D61" s="259"/>
      <c r="E61" s="258"/>
      <c r="F61" s="259"/>
      <c r="G61" s="130"/>
      <c r="H61" s="3">
        <f t="shared" si="3"/>
        <v>0</v>
      </c>
      <c r="I61" s="3">
        <f t="shared" si="4"/>
        <v>0</v>
      </c>
      <c r="J61" s="3">
        <f t="shared" si="5"/>
        <v>0</v>
      </c>
      <c r="K61" s="12">
        <v>2</v>
      </c>
      <c r="L61" s="131"/>
      <c r="M61" s="131"/>
      <c r="N61" s="131"/>
    </row>
    <row r="62" spans="1:14" ht="24.6" customHeight="1" x14ac:dyDescent="0.2">
      <c r="A62" s="92" t="s">
        <v>96</v>
      </c>
      <c r="B62" s="21">
        <v>20</v>
      </c>
      <c r="C62" s="258"/>
      <c r="D62" s="259"/>
      <c r="E62" s="258"/>
      <c r="F62" s="259"/>
      <c r="G62" s="130"/>
      <c r="H62" s="3">
        <f t="shared" si="3"/>
        <v>0</v>
      </c>
      <c r="I62" s="3">
        <f t="shared" si="4"/>
        <v>0</v>
      </c>
      <c r="J62" s="3">
        <f t="shared" si="5"/>
        <v>0</v>
      </c>
      <c r="K62" s="12">
        <v>3</v>
      </c>
      <c r="L62" s="131"/>
      <c r="M62" s="131"/>
      <c r="N62" s="131"/>
    </row>
    <row r="63" spans="1:14" ht="24.6" customHeight="1" x14ac:dyDescent="0.2">
      <c r="A63" s="92" t="s">
        <v>97</v>
      </c>
      <c r="B63" s="21">
        <v>40</v>
      </c>
      <c r="C63" s="258"/>
      <c r="D63" s="259"/>
      <c r="E63" s="258"/>
      <c r="F63" s="259"/>
      <c r="G63" s="130"/>
      <c r="H63" s="3">
        <f t="shared" si="3"/>
        <v>0</v>
      </c>
      <c r="I63" s="3">
        <f t="shared" si="4"/>
        <v>0</v>
      </c>
      <c r="J63" s="3">
        <f t="shared" si="5"/>
        <v>0</v>
      </c>
      <c r="K63" s="12">
        <v>2</v>
      </c>
      <c r="L63" s="131"/>
      <c r="M63" s="131"/>
      <c r="N63" s="131"/>
    </row>
    <row r="64" spans="1:14" ht="24.6" customHeight="1" x14ac:dyDescent="0.2">
      <c r="A64" s="92" t="s">
        <v>98</v>
      </c>
      <c r="B64" s="21">
        <v>30</v>
      </c>
      <c r="C64" s="258"/>
      <c r="D64" s="259"/>
      <c r="E64" s="258"/>
      <c r="F64" s="259"/>
      <c r="G64" s="130"/>
      <c r="H64" s="3">
        <f t="shared" si="3"/>
        <v>0</v>
      </c>
      <c r="I64" s="3">
        <f t="shared" si="4"/>
        <v>0</v>
      </c>
      <c r="J64" s="3">
        <f t="shared" si="5"/>
        <v>0</v>
      </c>
      <c r="K64" s="12">
        <v>2</v>
      </c>
      <c r="L64" s="131"/>
      <c r="M64" s="131"/>
      <c r="N64" s="131"/>
    </row>
    <row r="65" spans="1:14" ht="24.6" customHeight="1" x14ac:dyDescent="0.2">
      <c r="A65" s="92" t="s">
        <v>99</v>
      </c>
      <c r="B65" s="21">
        <v>2</v>
      </c>
      <c r="C65" s="258"/>
      <c r="D65" s="259"/>
      <c r="E65" s="258"/>
      <c r="F65" s="259"/>
      <c r="G65" s="130"/>
      <c r="H65" s="3">
        <f t="shared" si="3"/>
        <v>0</v>
      </c>
      <c r="I65" s="3">
        <f t="shared" si="4"/>
        <v>0</v>
      </c>
      <c r="J65" s="3">
        <f t="shared" si="5"/>
        <v>0</v>
      </c>
      <c r="K65" s="12">
        <v>5</v>
      </c>
      <c r="L65" s="131"/>
      <c r="M65" s="131"/>
      <c r="N65" s="131"/>
    </row>
    <row r="66" spans="1:14" ht="24.6" customHeight="1" x14ac:dyDescent="0.2">
      <c r="A66" s="92" t="s">
        <v>100</v>
      </c>
      <c r="B66" s="21">
        <v>5</v>
      </c>
      <c r="C66" s="258"/>
      <c r="D66" s="259"/>
      <c r="E66" s="258"/>
      <c r="F66" s="259"/>
      <c r="G66" s="130"/>
      <c r="H66" s="3">
        <f t="shared" si="3"/>
        <v>0</v>
      </c>
      <c r="I66" s="3">
        <f t="shared" si="4"/>
        <v>0</v>
      </c>
      <c r="J66" s="3">
        <f t="shared" si="5"/>
        <v>0</v>
      </c>
      <c r="K66" s="12">
        <v>3</v>
      </c>
      <c r="L66" s="131"/>
      <c r="M66" s="131"/>
      <c r="N66" s="131"/>
    </row>
    <row r="67" spans="1:14" ht="24.6" customHeight="1" x14ac:dyDescent="0.2">
      <c r="A67" s="92" t="s">
        <v>101</v>
      </c>
      <c r="B67" s="21">
        <v>15</v>
      </c>
      <c r="C67" s="258"/>
      <c r="D67" s="259"/>
      <c r="E67" s="258"/>
      <c r="F67" s="259"/>
      <c r="G67" s="130"/>
      <c r="H67" s="3">
        <f t="shared" si="3"/>
        <v>0</v>
      </c>
      <c r="I67" s="3">
        <f t="shared" si="4"/>
        <v>0</v>
      </c>
      <c r="J67" s="3">
        <f t="shared" si="5"/>
        <v>0</v>
      </c>
      <c r="K67" s="12">
        <v>2</v>
      </c>
      <c r="L67" s="131"/>
      <c r="M67" s="131"/>
      <c r="N67" s="131"/>
    </row>
    <row r="68" spans="1:14" ht="24.6" customHeight="1" x14ac:dyDescent="0.2">
      <c r="A68" s="92" t="s">
        <v>102</v>
      </c>
      <c r="B68" s="21">
        <v>20</v>
      </c>
      <c r="C68" s="258"/>
      <c r="D68" s="259"/>
      <c r="E68" s="258"/>
      <c r="F68" s="259"/>
      <c r="G68" s="130"/>
      <c r="H68" s="3">
        <f t="shared" si="3"/>
        <v>0</v>
      </c>
      <c r="I68" s="3">
        <f t="shared" si="4"/>
        <v>0</v>
      </c>
      <c r="J68" s="3">
        <f t="shared" si="5"/>
        <v>0</v>
      </c>
      <c r="K68" s="12">
        <v>2</v>
      </c>
      <c r="L68" s="131"/>
      <c r="M68" s="131"/>
      <c r="N68" s="131"/>
    </row>
    <row r="69" spans="1:14" ht="24.6" customHeight="1" x14ac:dyDescent="0.2">
      <c r="A69" s="92" t="s">
        <v>103</v>
      </c>
      <c r="B69" s="21">
        <v>30</v>
      </c>
      <c r="C69" s="258"/>
      <c r="D69" s="259"/>
      <c r="E69" s="258"/>
      <c r="F69" s="259"/>
      <c r="G69" s="130"/>
      <c r="H69" s="3">
        <f t="shared" si="3"/>
        <v>0</v>
      </c>
      <c r="I69" s="3">
        <f t="shared" si="4"/>
        <v>0</v>
      </c>
      <c r="J69" s="3">
        <f t="shared" si="5"/>
        <v>0</v>
      </c>
      <c r="K69" s="12">
        <v>1</v>
      </c>
      <c r="L69" s="131"/>
      <c r="M69" s="131"/>
      <c r="N69" s="131"/>
    </row>
    <row r="70" spans="1:14" ht="24.6" customHeight="1" thickBot="1" x14ac:dyDescent="0.25">
      <c r="A70" s="352" t="s">
        <v>5</v>
      </c>
      <c r="B70" s="353"/>
      <c r="C70" s="132"/>
      <c r="D70" s="132"/>
      <c r="E70" s="132"/>
      <c r="F70" s="132"/>
      <c r="G70" s="132"/>
      <c r="H70" s="13">
        <f>SUM(H55:H69)</f>
        <v>0</v>
      </c>
      <c r="I70" s="13">
        <f>SUM(I55:I69)</f>
        <v>0</v>
      </c>
      <c r="J70" s="13">
        <f t="shared" ref="J70" si="6">SUM(J55:J69)</f>
        <v>0</v>
      </c>
      <c r="K70" s="4">
        <f>IF(H70&gt;175,175,H70)</f>
        <v>0</v>
      </c>
      <c r="L70" s="133"/>
      <c r="M70" s="133"/>
      <c r="N70" s="133"/>
    </row>
    <row r="71" spans="1:14" ht="24.6" customHeight="1" thickBot="1" x14ac:dyDescent="0.25">
      <c r="A71" s="134"/>
      <c r="B71" s="134"/>
      <c r="C71" s="135"/>
      <c r="D71" s="135"/>
      <c r="E71" s="135"/>
      <c r="F71" s="135"/>
      <c r="G71" s="135"/>
      <c r="H71" s="5"/>
      <c r="I71" s="5"/>
      <c r="J71" s="9" t="s">
        <v>65</v>
      </c>
      <c r="K71" s="4">
        <f>IF(I70&gt;175,175,I70)</f>
        <v>0</v>
      </c>
      <c r="M71" s="106"/>
      <c r="N71" s="106"/>
    </row>
    <row r="72" spans="1:14" ht="24.6" customHeight="1" thickBot="1" x14ac:dyDescent="0.25">
      <c r="A72" s="134"/>
      <c r="B72" s="134"/>
      <c r="C72" s="135"/>
      <c r="D72" s="135"/>
      <c r="E72" s="135"/>
      <c r="F72" s="135"/>
      <c r="G72" s="135"/>
      <c r="H72" s="5"/>
      <c r="I72" s="5"/>
      <c r="J72" s="9" t="s">
        <v>66</v>
      </c>
      <c r="K72" s="4">
        <f>IF(J70&gt;175,175,J70)</f>
        <v>0</v>
      </c>
      <c r="M72" s="106"/>
      <c r="N72" s="106"/>
    </row>
    <row r="73" spans="1:14" x14ac:dyDescent="0.2">
      <c r="A73" s="125"/>
      <c r="B73" s="125"/>
      <c r="C73" s="126"/>
      <c r="D73" s="126"/>
      <c r="E73" s="126"/>
      <c r="F73" s="126"/>
      <c r="G73" s="126"/>
      <c r="H73" s="127"/>
      <c r="I73" s="127"/>
      <c r="J73" s="127"/>
      <c r="K73" s="129"/>
      <c r="L73" s="128"/>
      <c r="M73" s="128"/>
      <c r="N73" s="128"/>
    </row>
    <row r="74" spans="1:14" x14ac:dyDescent="0.2">
      <c r="A74" s="125"/>
      <c r="B74" s="125"/>
      <c r="C74" s="126"/>
      <c r="D74" s="126"/>
      <c r="E74" s="126"/>
      <c r="F74" s="126"/>
      <c r="G74" s="126"/>
      <c r="H74" s="127"/>
      <c r="I74" s="127"/>
      <c r="J74" s="127"/>
      <c r="K74" s="129"/>
      <c r="L74" s="128"/>
      <c r="M74" s="128"/>
      <c r="N74" s="128"/>
    </row>
    <row r="75" spans="1:14" ht="13.5" thickBot="1" x14ac:dyDescent="0.25">
      <c r="M75" s="106"/>
      <c r="N75" s="106"/>
    </row>
    <row r="76" spans="1:14" ht="22.5" customHeight="1" x14ac:dyDescent="0.2">
      <c r="A76" s="268" t="s">
        <v>147</v>
      </c>
      <c r="B76" s="269"/>
      <c r="C76" s="269"/>
      <c r="D76" s="269"/>
      <c r="E76" s="269"/>
      <c r="F76" s="269"/>
      <c r="G76" s="269"/>
      <c r="H76" s="269"/>
      <c r="I76" s="244"/>
      <c r="J76" s="244"/>
      <c r="K76" s="270"/>
      <c r="L76" s="392" t="s">
        <v>137</v>
      </c>
      <c r="M76" s="215"/>
      <c r="N76" s="216"/>
    </row>
    <row r="77" spans="1:14" ht="25.5" x14ac:dyDescent="0.2">
      <c r="A77" s="275" t="s">
        <v>0</v>
      </c>
      <c r="B77" s="276" t="s">
        <v>1</v>
      </c>
      <c r="C77" s="254" t="s">
        <v>77</v>
      </c>
      <c r="D77" s="255"/>
      <c r="E77" s="254" t="s">
        <v>77</v>
      </c>
      <c r="F77" s="255"/>
      <c r="G77" s="104" t="s">
        <v>77</v>
      </c>
      <c r="H77" s="98" t="s">
        <v>76</v>
      </c>
      <c r="I77" s="98" t="s">
        <v>76</v>
      </c>
      <c r="J77" s="98" t="s">
        <v>76</v>
      </c>
      <c r="K77" s="271" t="s">
        <v>69</v>
      </c>
      <c r="L77" s="404" t="s">
        <v>67</v>
      </c>
      <c r="M77" s="404" t="s">
        <v>65</v>
      </c>
      <c r="N77" s="404" t="s">
        <v>66</v>
      </c>
    </row>
    <row r="78" spans="1:14" ht="3.75" customHeight="1" x14ac:dyDescent="0.2">
      <c r="A78" s="275"/>
      <c r="B78" s="276"/>
      <c r="C78" s="250" t="s">
        <v>2</v>
      </c>
      <c r="D78" s="251"/>
      <c r="E78" s="250" t="s">
        <v>65</v>
      </c>
      <c r="F78" s="251"/>
      <c r="G78" s="274" t="s">
        <v>66</v>
      </c>
      <c r="H78" s="274" t="s">
        <v>2</v>
      </c>
      <c r="I78" s="277" t="s">
        <v>65</v>
      </c>
      <c r="J78" s="277" t="s">
        <v>66</v>
      </c>
      <c r="K78" s="272"/>
      <c r="L78" s="402"/>
      <c r="M78" s="402"/>
      <c r="N78" s="402"/>
    </row>
    <row r="79" spans="1:14" x14ac:dyDescent="0.2">
      <c r="A79" s="275"/>
      <c r="B79" s="276"/>
      <c r="C79" s="252"/>
      <c r="D79" s="253"/>
      <c r="E79" s="252"/>
      <c r="F79" s="253"/>
      <c r="G79" s="274"/>
      <c r="H79" s="274"/>
      <c r="I79" s="278"/>
      <c r="J79" s="278"/>
      <c r="K79" s="273"/>
      <c r="L79" s="405"/>
      <c r="M79" s="405"/>
      <c r="N79" s="405"/>
    </row>
    <row r="80" spans="1:14" ht="24" customHeight="1" x14ac:dyDescent="0.2">
      <c r="A80" s="92" t="s">
        <v>104</v>
      </c>
      <c r="B80" s="21">
        <v>20</v>
      </c>
      <c r="C80" s="256"/>
      <c r="D80" s="257"/>
      <c r="E80" s="256"/>
      <c r="F80" s="257"/>
      <c r="G80" s="118"/>
      <c r="H80" s="3">
        <f t="shared" ref="H80:H116" si="7">C80*B80</f>
        <v>0</v>
      </c>
      <c r="I80" s="3">
        <f>B80*E80</f>
        <v>0</v>
      </c>
      <c r="J80" s="3">
        <f>B80*G80</f>
        <v>0</v>
      </c>
      <c r="K80" s="12">
        <v>3</v>
      </c>
      <c r="L80" s="131"/>
      <c r="M80" s="131"/>
      <c r="N80" s="131"/>
    </row>
    <row r="81" spans="1:14" ht="38.25" x14ac:dyDescent="0.2">
      <c r="A81" s="92" t="s">
        <v>105</v>
      </c>
      <c r="B81" s="21">
        <v>40</v>
      </c>
      <c r="C81" s="256"/>
      <c r="D81" s="257"/>
      <c r="E81" s="256"/>
      <c r="F81" s="257"/>
      <c r="G81" s="118"/>
      <c r="H81" s="3">
        <f t="shared" si="7"/>
        <v>0</v>
      </c>
      <c r="I81" s="3">
        <f t="shared" ref="I81:I116" si="8">B81*E81</f>
        <v>0</v>
      </c>
      <c r="J81" s="3">
        <f t="shared" ref="J81:J116" si="9">B81*G81</f>
        <v>0</v>
      </c>
      <c r="K81" s="12">
        <v>3</v>
      </c>
      <c r="L81" s="131"/>
      <c r="M81" s="131"/>
      <c r="N81" s="131"/>
    </row>
    <row r="82" spans="1:14" ht="24.6" customHeight="1" x14ac:dyDescent="0.2">
      <c r="A82" s="92" t="s">
        <v>106</v>
      </c>
      <c r="B82" s="21">
        <v>10</v>
      </c>
      <c r="C82" s="256"/>
      <c r="D82" s="257"/>
      <c r="E82" s="256"/>
      <c r="F82" s="257"/>
      <c r="G82" s="118"/>
      <c r="H82" s="3">
        <f t="shared" si="7"/>
        <v>0</v>
      </c>
      <c r="I82" s="3">
        <f t="shared" si="8"/>
        <v>0</v>
      </c>
      <c r="J82" s="3">
        <f t="shared" si="9"/>
        <v>0</v>
      </c>
      <c r="K82" s="12">
        <v>3</v>
      </c>
      <c r="L82" s="131"/>
      <c r="M82" s="131"/>
      <c r="N82" s="131"/>
    </row>
    <row r="83" spans="1:14" ht="24.6" customHeight="1" x14ac:dyDescent="0.2">
      <c r="A83" s="92" t="s">
        <v>107</v>
      </c>
      <c r="B83" s="21">
        <v>20</v>
      </c>
      <c r="C83" s="256"/>
      <c r="D83" s="257"/>
      <c r="E83" s="256"/>
      <c r="F83" s="257"/>
      <c r="G83" s="118"/>
      <c r="H83" s="3">
        <f t="shared" si="7"/>
        <v>0</v>
      </c>
      <c r="I83" s="3">
        <f t="shared" si="8"/>
        <v>0</v>
      </c>
      <c r="J83" s="3">
        <f t="shared" si="9"/>
        <v>0</v>
      </c>
      <c r="K83" s="12">
        <v>3</v>
      </c>
      <c r="L83" s="131"/>
      <c r="M83" s="131"/>
      <c r="N83" s="131"/>
    </row>
    <row r="84" spans="1:14" ht="24.6" customHeight="1" x14ac:dyDescent="0.2">
      <c r="A84" s="92" t="s">
        <v>108</v>
      </c>
      <c r="B84" s="21">
        <v>50</v>
      </c>
      <c r="C84" s="256"/>
      <c r="D84" s="257"/>
      <c r="E84" s="256"/>
      <c r="F84" s="257"/>
      <c r="G84" s="118"/>
      <c r="H84" s="3">
        <f t="shared" si="7"/>
        <v>0</v>
      </c>
      <c r="I84" s="3">
        <f t="shared" si="8"/>
        <v>0</v>
      </c>
      <c r="J84" s="3">
        <f t="shared" si="9"/>
        <v>0</v>
      </c>
      <c r="K84" s="12">
        <v>3</v>
      </c>
      <c r="L84" s="131"/>
      <c r="M84" s="131"/>
      <c r="N84" s="131"/>
    </row>
    <row r="85" spans="1:14" ht="25.5" x14ac:dyDescent="0.2">
      <c r="A85" s="92" t="s">
        <v>135</v>
      </c>
      <c r="B85" s="21">
        <v>30</v>
      </c>
      <c r="C85" s="256"/>
      <c r="D85" s="257"/>
      <c r="E85" s="256"/>
      <c r="F85" s="257"/>
      <c r="G85" s="118"/>
      <c r="H85" s="3">
        <f t="shared" si="7"/>
        <v>0</v>
      </c>
      <c r="I85" s="3">
        <f t="shared" si="8"/>
        <v>0</v>
      </c>
      <c r="J85" s="3">
        <f t="shared" si="9"/>
        <v>0</v>
      </c>
      <c r="K85" s="12">
        <v>2</v>
      </c>
      <c r="L85" s="131"/>
      <c r="M85" s="131"/>
      <c r="N85" s="131"/>
    </row>
    <row r="86" spans="1:14" ht="24.6" customHeight="1" x14ac:dyDescent="0.2">
      <c r="A86" s="92" t="s">
        <v>109</v>
      </c>
      <c r="B86" s="21">
        <v>10</v>
      </c>
      <c r="C86" s="256"/>
      <c r="D86" s="257"/>
      <c r="E86" s="256"/>
      <c r="F86" s="257"/>
      <c r="G86" s="118"/>
      <c r="H86" s="3">
        <f t="shared" si="7"/>
        <v>0</v>
      </c>
      <c r="I86" s="3">
        <f t="shared" si="8"/>
        <v>0</v>
      </c>
      <c r="J86" s="3">
        <f t="shared" si="9"/>
        <v>0</v>
      </c>
      <c r="K86" s="12">
        <v>3</v>
      </c>
      <c r="L86" s="131"/>
      <c r="M86" s="131"/>
      <c r="N86" s="131"/>
    </row>
    <row r="87" spans="1:14" ht="24.6" customHeight="1" x14ac:dyDescent="0.2">
      <c r="A87" s="92" t="s">
        <v>110</v>
      </c>
      <c r="B87" s="21">
        <v>10</v>
      </c>
      <c r="C87" s="256"/>
      <c r="D87" s="257"/>
      <c r="E87" s="256"/>
      <c r="F87" s="257"/>
      <c r="G87" s="118"/>
      <c r="H87" s="3">
        <f t="shared" si="7"/>
        <v>0</v>
      </c>
      <c r="I87" s="3">
        <f t="shared" si="8"/>
        <v>0</v>
      </c>
      <c r="J87" s="3">
        <f t="shared" si="9"/>
        <v>0</v>
      </c>
      <c r="K87" s="12">
        <v>3</v>
      </c>
      <c r="L87" s="131"/>
      <c r="M87" s="131"/>
      <c r="N87" s="131"/>
    </row>
    <row r="88" spans="1:14" ht="24.6" customHeight="1" x14ac:dyDescent="0.2">
      <c r="A88" s="92" t="s">
        <v>136</v>
      </c>
      <c r="B88" s="21">
        <v>25</v>
      </c>
      <c r="C88" s="256"/>
      <c r="D88" s="257"/>
      <c r="E88" s="256"/>
      <c r="F88" s="257"/>
      <c r="G88" s="118"/>
      <c r="H88" s="3">
        <f t="shared" si="7"/>
        <v>0</v>
      </c>
      <c r="I88" s="3">
        <f t="shared" si="8"/>
        <v>0</v>
      </c>
      <c r="J88" s="3">
        <f t="shared" si="9"/>
        <v>0</v>
      </c>
      <c r="K88" s="12">
        <v>2</v>
      </c>
      <c r="L88" s="131"/>
      <c r="M88" s="131"/>
      <c r="N88" s="131"/>
    </row>
    <row r="89" spans="1:14" s="138" customFormat="1" ht="24.6" customHeight="1" x14ac:dyDescent="0.25">
      <c r="A89" s="59" t="s">
        <v>111</v>
      </c>
      <c r="B89" s="49">
        <v>50</v>
      </c>
      <c r="C89" s="264"/>
      <c r="D89" s="265"/>
      <c r="E89" s="264"/>
      <c r="F89" s="265"/>
      <c r="G89" s="136"/>
      <c r="H89" s="46">
        <f t="shared" si="7"/>
        <v>0</v>
      </c>
      <c r="I89" s="46">
        <f t="shared" si="8"/>
        <v>0</v>
      </c>
      <c r="J89" s="46">
        <f t="shared" si="9"/>
        <v>0</v>
      </c>
      <c r="K89" s="330"/>
      <c r="L89" s="137"/>
      <c r="M89" s="137"/>
      <c r="N89" s="137"/>
    </row>
    <row r="90" spans="1:14" s="138" customFormat="1" ht="24.6" customHeight="1" x14ac:dyDescent="0.25">
      <c r="A90" s="60" t="s">
        <v>15</v>
      </c>
      <c r="B90" s="50">
        <v>60</v>
      </c>
      <c r="C90" s="266"/>
      <c r="D90" s="267"/>
      <c r="E90" s="266"/>
      <c r="F90" s="267"/>
      <c r="G90" s="139"/>
      <c r="H90" s="52">
        <f t="shared" si="7"/>
        <v>0</v>
      </c>
      <c r="I90" s="52">
        <f t="shared" si="8"/>
        <v>0</v>
      </c>
      <c r="J90" s="52">
        <f t="shared" si="9"/>
        <v>0</v>
      </c>
      <c r="K90" s="357"/>
      <c r="L90" s="137"/>
      <c r="M90" s="137"/>
      <c r="N90" s="137"/>
    </row>
    <row r="91" spans="1:14" s="138" customFormat="1" ht="24.6" customHeight="1" x14ac:dyDescent="0.25">
      <c r="A91" s="60" t="s">
        <v>16</v>
      </c>
      <c r="B91" s="50">
        <v>40</v>
      </c>
      <c r="C91" s="266"/>
      <c r="D91" s="267"/>
      <c r="E91" s="266"/>
      <c r="F91" s="267"/>
      <c r="G91" s="139"/>
      <c r="H91" s="52">
        <f t="shared" si="7"/>
        <v>0</v>
      </c>
      <c r="I91" s="52">
        <f t="shared" si="8"/>
        <v>0</v>
      </c>
      <c r="J91" s="52">
        <f t="shared" si="9"/>
        <v>0</v>
      </c>
      <c r="K91" s="357"/>
      <c r="L91" s="137"/>
      <c r="M91" s="137"/>
      <c r="N91" s="137"/>
    </row>
    <row r="92" spans="1:14" s="138" customFormat="1" ht="24.6" customHeight="1" x14ac:dyDescent="0.25">
      <c r="A92" s="61" t="s">
        <v>17</v>
      </c>
      <c r="B92" s="51">
        <v>40</v>
      </c>
      <c r="C92" s="280"/>
      <c r="D92" s="281"/>
      <c r="E92" s="280"/>
      <c r="F92" s="281"/>
      <c r="G92" s="140"/>
      <c r="H92" s="47">
        <f t="shared" si="7"/>
        <v>0</v>
      </c>
      <c r="I92" s="47">
        <f t="shared" si="8"/>
        <v>0</v>
      </c>
      <c r="J92" s="47">
        <f t="shared" si="9"/>
        <v>0</v>
      </c>
      <c r="K92" s="331"/>
      <c r="L92" s="137"/>
      <c r="M92" s="137"/>
      <c r="N92" s="137"/>
    </row>
    <row r="93" spans="1:14" ht="24.6" customHeight="1" x14ac:dyDescent="0.2">
      <c r="A93" s="92" t="s">
        <v>112</v>
      </c>
      <c r="B93" s="21">
        <v>10</v>
      </c>
      <c r="C93" s="256"/>
      <c r="D93" s="257"/>
      <c r="E93" s="256"/>
      <c r="F93" s="257"/>
      <c r="G93" s="141"/>
      <c r="H93" s="3">
        <f t="shared" si="7"/>
        <v>0</v>
      </c>
      <c r="I93" s="3">
        <f t="shared" si="8"/>
        <v>0</v>
      </c>
      <c r="J93" s="41">
        <f t="shared" si="9"/>
        <v>0</v>
      </c>
      <c r="K93" s="12">
        <v>2</v>
      </c>
      <c r="L93" s="131"/>
      <c r="M93" s="131"/>
      <c r="N93" s="131"/>
    </row>
    <row r="94" spans="1:14" ht="24.6" customHeight="1" x14ac:dyDescent="0.2">
      <c r="A94" s="92" t="s">
        <v>113</v>
      </c>
      <c r="B94" s="21">
        <v>20</v>
      </c>
      <c r="C94" s="256"/>
      <c r="D94" s="257"/>
      <c r="E94" s="256"/>
      <c r="F94" s="257"/>
      <c r="G94" s="118"/>
      <c r="H94" s="3">
        <f t="shared" si="7"/>
        <v>0</v>
      </c>
      <c r="I94" s="3">
        <f t="shared" si="8"/>
        <v>0</v>
      </c>
      <c r="J94" s="3">
        <f t="shared" si="9"/>
        <v>0</v>
      </c>
      <c r="K94" s="12">
        <v>2</v>
      </c>
      <c r="L94" s="131"/>
      <c r="M94" s="131"/>
      <c r="N94" s="131"/>
    </row>
    <row r="95" spans="1:14" ht="29.25" customHeight="1" x14ac:dyDescent="0.2">
      <c r="A95" s="92" t="s">
        <v>114</v>
      </c>
      <c r="B95" s="21">
        <v>15</v>
      </c>
      <c r="C95" s="256"/>
      <c r="D95" s="257"/>
      <c r="E95" s="256"/>
      <c r="F95" s="257"/>
      <c r="G95" s="118"/>
      <c r="H95" s="3">
        <f t="shared" si="7"/>
        <v>0</v>
      </c>
      <c r="I95" s="3">
        <f t="shared" si="8"/>
        <v>0</v>
      </c>
      <c r="J95" s="3">
        <f t="shared" si="9"/>
        <v>0</v>
      </c>
      <c r="K95" s="12">
        <v>2</v>
      </c>
      <c r="L95" s="131"/>
      <c r="M95" s="131"/>
      <c r="N95" s="131"/>
    </row>
    <row r="96" spans="1:14" ht="24.6" customHeight="1" x14ac:dyDescent="0.2">
      <c r="A96" s="92" t="s">
        <v>115</v>
      </c>
      <c r="B96" s="21">
        <v>25</v>
      </c>
      <c r="C96" s="256"/>
      <c r="D96" s="257"/>
      <c r="E96" s="256"/>
      <c r="F96" s="257"/>
      <c r="G96" s="118"/>
      <c r="H96" s="3">
        <f t="shared" si="7"/>
        <v>0</v>
      </c>
      <c r="I96" s="3">
        <f t="shared" si="8"/>
        <v>0</v>
      </c>
      <c r="J96" s="3">
        <f t="shared" si="9"/>
        <v>0</v>
      </c>
      <c r="K96" s="12">
        <v>2</v>
      </c>
      <c r="L96" s="131"/>
      <c r="M96" s="131"/>
      <c r="N96" s="131"/>
    </row>
    <row r="97" spans="1:14" ht="24.6" customHeight="1" x14ac:dyDescent="0.2">
      <c r="A97" s="92" t="s">
        <v>116</v>
      </c>
      <c r="B97" s="21">
        <v>5</v>
      </c>
      <c r="C97" s="256"/>
      <c r="D97" s="257"/>
      <c r="E97" s="256"/>
      <c r="F97" s="257"/>
      <c r="G97" s="118"/>
      <c r="H97" s="3">
        <f t="shared" si="7"/>
        <v>0</v>
      </c>
      <c r="I97" s="3">
        <f t="shared" si="8"/>
        <v>0</v>
      </c>
      <c r="J97" s="3">
        <f t="shared" si="9"/>
        <v>0</v>
      </c>
      <c r="K97" s="12">
        <v>6</v>
      </c>
      <c r="L97" s="131"/>
      <c r="M97" s="131"/>
      <c r="N97" s="131"/>
    </row>
    <row r="98" spans="1:14" ht="24.6" customHeight="1" x14ac:dyDescent="0.2">
      <c r="A98" s="354" t="s">
        <v>117</v>
      </c>
      <c r="B98" s="49">
        <v>5</v>
      </c>
      <c r="C98" s="284"/>
      <c r="D98" s="285"/>
      <c r="E98" s="284"/>
      <c r="F98" s="285"/>
      <c r="G98" s="122"/>
      <c r="H98" s="46">
        <f t="shared" si="7"/>
        <v>0</v>
      </c>
      <c r="I98" s="46">
        <f t="shared" si="8"/>
        <v>0</v>
      </c>
      <c r="J98" s="46">
        <f t="shared" si="9"/>
        <v>0</v>
      </c>
      <c r="K98" s="355">
        <v>3</v>
      </c>
      <c r="L98" s="131"/>
      <c r="M98" s="131"/>
      <c r="N98" s="131"/>
    </row>
    <row r="99" spans="1:14" ht="24.6" customHeight="1" x14ac:dyDescent="0.2">
      <c r="A99" s="354"/>
      <c r="B99" s="51">
        <v>10</v>
      </c>
      <c r="C99" s="282"/>
      <c r="D99" s="283"/>
      <c r="E99" s="282"/>
      <c r="F99" s="283"/>
      <c r="G99" s="121"/>
      <c r="H99" s="47">
        <f t="shared" si="7"/>
        <v>0</v>
      </c>
      <c r="I99" s="47">
        <f t="shared" si="8"/>
        <v>0</v>
      </c>
      <c r="J99" s="47">
        <f t="shared" si="9"/>
        <v>0</v>
      </c>
      <c r="K99" s="356"/>
      <c r="L99" s="131"/>
      <c r="M99" s="131"/>
      <c r="N99" s="131"/>
    </row>
    <row r="100" spans="1:14" ht="24.6" customHeight="1" x14ac:dyDescent="0.2">
      <c r="A100" s="354" t="s">
        <v>118</v>
      </c>
      <c r="B100" s="49">
        <v>10</v>
      </c>
      <c r="C100" s="284"/>
      <c r="D100" s="285"/>
      <c r="E100" s="284"/>
      <c r="F100" s="285"/>
      <c r="G100" s="122"/>
      <c r="H100" s="46">
        <f t="shared" si="7"/>
        <v>0</v>
      </c>
      <c r="I100" s="46">
        <f t="shared" si="8"/>
        <v>0</v>
      </c>
      <c r="J100" s="46">
        <f t="shared" si="9"/>
        <v>0</v>
      </c>
      <c r="K100" s="355">
        <v>3</v>
      </c>
      <c r="L100" s="131"/>
      <c r="M100" s="131"/>
      <c r="N100" s="131"/>
    </row>
    <row r="101" spans="1:14" ht="24.6" customHeight="1" x14ac:dyDescent="0.2">
      <c r="A101" s="354"/>
      <c r="B101" s="51">
        <v>15</v>
      </c>
      <c r="C101" s="282"/>
      <c r="D101" s="283"/>
      <c r="E101" s="282"/>
      <c r="F101" s="283"/>
      <c r="G101" s="121"/>
      <c r="H101" s="47">
        <f t="shared" si="7"/>
        <v>0</v>
      </c>
      <c r="I101" s="47">
        <f t="shared" si="8"/>
        <v>0</v>
      </c>
      <c r="J101" s="47">
        <f t="shared" si="9"/>
        <v>0</v>
      </c>
      <c r="K101" s="356"/>
      <c r="L101" s="131"/>
      <c r="M101" s="131"/>
      <c r="N101" s="131"/>
    </row>
    <row r="102" spans="1:14" ht="24.6" customHeight="1" x14ac:dyDescent="0.2">
      <c r="A102" s="92" t="s">
        <v>119</v>
      </c>
      <c r="B102" s="21">
        <v>30</v>
      </c>
      <c r="C102" s="256"/>
      <c r="D102" s="257"/>
      <c r="E102" s="256"/>
      <c r="F102" s="257"/>
      <c r="G102" s="118"/>
      <c r="H102" s="3">
        <f t="shared" si="7"/>
        <v>0</v>
      </c>
      <c r="I102" s="3">
        <f t="shared" si="8"/>
        <v>0</v>
      </c>
      <c r="J102" s="3">
        <f t="shared" si="9"/>
        <v>0</v>
      </c>
      <c r="K102" s="12"/>
      <c r="L102" s="131"/>
      <c r="M102" s="131"/>
      <c r="N102" s="131"/>
    </row>
    <row r="103" spans="1:14" ht="24.6" customHeight="1" x14ac:dyDescent="0.2">
      <c r="A103" s="92" t="s">
        <v>120</v>
      </c>
      <c r="B103" s="21">
        <v>40</v>
      </c>
      <c r="C103" s="256"/>
      <c r="D103" s="257"/>
      <c r="E103" s="256"/>
      <c r="F103" s="257"/>
      <c r="G103" s="118"/>
      <c r="H103" s="3">
        <f t="shared" si="7"/>
        <v>0</v>
      </c>
      <c r="I103" s="3">
        <f t="shared" si="8"/>
        <v>0</v>
      </c>
      <c r="J103" s="3">
        <f t="shared" si="9"/>
        <v>0</v>
      </c>
      <c r="K103" s="12"/>
      <c r="L103" s="131"/>
      <c r="M103" s="131"/>
      <c r="N103" s="131"/>
    </row>
    <row r="104" spans="1:14" ht="24.6" customHeight="1" x14ac:dyDescent="0.2">
      <c r="A104" s="92" t="s">
        <v>121</v>
      </c>
      <c r="B104" s="21">
        <v>15</v>
      </c>
      <c r="C104" s="256"/>
      <c r="D104" s="257"/>
      <c r="E104" s="256"/>
      <c r="F104" s="257"/>
      <c r="G104" s="118"/>
      <c r="H104" s="3">
        <f t="shared" si="7"/>
        <v>0</v>
      </c>
      <c r="I104" s="3">
        <f t="shared" si="8"/>
        <v>0</v>
      </c>
      <c r="J104" s="3">
        <f t="shared" si="9"/>
        <v>0</v>
      </c>
      <c r="K104" s="12">
        <v>2</v>
      </c>
      <c r="L104" s="131"/>
      <c r="M104" s="131"/>
      <c r="N104" s="131"/>
    </row>
    <row r="105" spans="1:14" ht="24.6" customHeight="1" x14ac:dyDescent="0.2">
      <c r="A105" s="92" t="s">
        <v>122</v>
      </c>
      <c r="B105" s="21">
        <v>10</v>
      </c>
      <c r="C105" s="256"/>
      <c r="D105" s="257"/>
      <c r="E105" s="256"/>
      <c r="F105" s="257"/>
      <c r="G105" s="118"/>
      <c r="H105" s="3">
        <f t="shared" si="7"/>
        <v>0</v>
      </c>
      <c r="I105" s="3">
        <f t="shared" si="8"/>
        <v>0</v>
      </c>
      <c r="J105" s="3">
        <f t="shared" si="9"/>
        <v>0</v>
      </c>
      <c r="K105" s="12">
        <v>2</v>
      </c>
      <c r="L105" s="131"/>
      <c r="M105" s="131"/>
      <c r="N105" s="131"/>
    </row>
    <row r="106" spans="1:14" ht="24.6" customHeight="1" x14ac:dyDescent="0.2">
      <c r="A106" s="92" t="s">
        <v>123</v>
      </c>
      <c r="B106" s="21">
        <v>30</v>
      </c>
      <c r="C106" s="256"/>
      <c r="D106" s="257"/>
      <c r="E106" s="256"/>
      <c r="F106" s="257"/>
      <c r="G106" s="118"/>
      <c r="H106" s="3">
        <f t="shared" si="7"/>
        <v>0</v>
      </c>
      <c r="I106" s="3">
        <f t="shared" si="8"/>
        <v>0</v>
      </c>
      <c r="J106" s="3">
        <f t="shared" si="9"/>
        <v>0</v>
      </c>
      <c r="K106" s="12">
        <v>2</v>
      </c>
      <c r="L106" s="131"/>
      <c r="M106" s="131"/>
      <c r="N106" s="131"/>
    </row>
    <row r="107" spans="1:14" ht="24.6" customHeight="1" x14ac:dyDescent="0.2">
      <c r="A107" s="92" t="s">
        <v>124</v>
      </c>
      <c r="B107" s="21">
        <v>20</v>
      </c>
      <c r="C107" s="256"/>
      <c r="D107" s="257"/>
      <c r="E107" s="256"/>
      <c r="F107" s="257"/>
      <c r="G107" s="118"/>
      <c r="H107" s="3">
        <f t="shared" si="7"/>
        <v>0</v>
      </c>
      <c r="I107" s="3">
        <f t="shared" si="8"/>
        <v>0</v>
      </c>
      <c r="J107" s="3">
        <f t="shared" si="9"/>
        <v>0</v>
      </c>
      <c r="K107" s="12">
        <v>2</v>
      </c>
      <c r="L107" s="131"/>
      <c r="M107" s="131"/>
      <c r="N107" s="131"/>
    </row>
    <row r="108" spans="1:14" ht="24.6" customHeight="1" x14ac:dyDescent="0.2">
      <c r="A108" s="92" t="s">
        <v>125</v>
      </c>
      <c r="B108" s="21">
        <v>10</v>
      </c>
      <c r="C108" s="256"/>
      <c r="D108" s="257"/>
      <c r="E108" s="256"/>
      <c r="F108" s="257"/>
      <c r="G108" s="118"/>
      <c r="H108" s="3">
        <f t="shared" si="7"/>
        <v>0</v>
      </c>
      <c r="I108" s="3">
        <f t="shared" si="8"/>
        <v>0</v>
      </c>
      <c r="J108" s="3">
        <f t="shared" si="9"/>
        <v>0</v>
      </c>
      <c r="K108" s="12"/>
      <c r="L108" s="131"/>
      <c r="M108" s="131"/>
      <c r="N108" s="131"/>
    </row>
    <row r="109" spans="1:14" ht="24.6" customHeight="1" x14ac:dyDescent="0.2">
      <c r="A109" s="92" t="s">
        <v>126</v>
      </c>
      <c r="B109" s="21">
        <v>20</v>
      </c>
      <c r="C109" s="256"/>
      <c r="D109" s="257"/>
      <c r="E109" s="256"/>
      <c r="F109" s="257"/>
      <c r="G109" s="118"/>
      <c r="H109" s="3">
        <f t="shared" si="7"/>
        <v>0</v>
      </c>
      <c r="I109" s="3">
        <f t="shared" si="8"/>
        <v>0</v>
      </c>
      <c r="J109" s="3">
        <f t="shared" si="9"/>
        <v>0</v>
      </c>
      <c r="K109" s="12">
        <v>2</v>
      </c>
      <c r="L109" s="142"/>
      <c r="M109" s="131"/>
      <c r="N109" s="131"/>
    </row>
    <row r="110" spans="1:14" ht="24.6" customHeight="1" x14ac:dyDescent="0.2">
      <c r="A110" s="92" t="s">
        <v>127</v>
      </c>
      <c r="B110" s="21">
        <v>10</v>
      </c>
      <c r="C110" s="256"/>
      <c r="D110" s="257"/>
      <c r="E110" s="256"/>
      <c r="F110" s="257"/>
      <c r="G110" s="118"/>
      <c r="H110" s="3">
        <f t="shared" si="7"/>
        <v>0</v>
      </c>
      <c r="I110" s="3">
        <f t="shared" si="8"/>
        <v>0</v>
      </c>
      <c r="J110" s="3">
        <f t="shared" si="9"/>
        <v>0</v>
      </c>
      <c r="K110" s="12">
        <v>2</v>
      </c>
      <c r="L110" s="142"/>
      <c r="M110" s="131"/>
      <c r="N110" s="131"/>
    </row>
    <row r="111" spans="1:14" ht="24.6" customHeight="1" x14ac:dyDescent="0.2">
      <c r="A111" s="92" t="s">
        <v>128</v>
      </c>
      <c r="B111" s="21">
        <v>15</v>
      </c>
      <c r="C111" s="256"/>
      <c r="D111" s="257"/>
      <c r="E111" s="256"/>
      <c r="F111" s="257"/>
      <c r="G111" s="118"/>
      <c r="H111" s="3">
        <f t="shared" si="7"/>
        <v>0</v>
      </c>
      <c r="I111" s="3">
        <f t="shared" si="8"/>
        <v>0</v>
      </c>
      <c r="J111" s="3">
        <f t="shared" si="9"/>
        <v>0</v>
      </c>
      <c r="K111" s="12">
        <v>2</v>
      </c>
      <c r="L111" s="131"/>
      <c r="M111" s="131"/>
      <c r="N111" s="131"/>
    </row>
    <row r="112" spans="1:14" ht="24.6" customHeight="1" x14ac:dyDescent="0.2">
      <c r="A112" s="92" t="s">
        <v>129</v>
      </c>
      <c r="B112" s="21">
        <v>10</v>
      </c>
      <c r="C112" s="256"/>
      <c r="D112" s="257"/>
      <c r="E112" s="256"/>
      <c r="F112" s="257"/>
      <c r="G112" s="118"/>
      <c r="H112" s="3">
        <f t="shared" si="7"/>
        <v>0</v>
      </c>
      <c r="I112" s="3">
        <f t="shared" si="8"/>
        <v>0</v>
      </c>
      <c r="J112" s="3">
        <f t="shared" si="9"/>
        <v>0</v>
      </c>
      <c r="K112" s="12">
        <v>2</v>
      </c>
      <c r="L112" s="131"/>
      <c r="M112" s="131"/>
      <c r="N112" s="131"/>
    </row>
    <row r="113" spans="1:14" ht="24.6" customHeight="1" x14ac:dyDescent="0.2">
      <c r="A113" s="92" t="s">
        <v>130</v>
      </c>
      <c r="B113" s="21">
        <v>20</v>
      </c>
      <c r="C113" s="256"/>
      <c r="D113" s="257"/>
      <c r="E113" s="256"/>
      <c r="F113" s="257"/>
      <c r="G113" s="118"/>
      <c r="H113" s="3">
        <f t="shared" si="7"/>
        <v>0</v>
      </c>
      <c r="I113" s="3">
        <f t="shared" si="8"/>
        <v>0</v>
      </c>
      <c r="J113" s="3">
        <f t="shared" si="9"/>
        <v>0</v>
      </c>
      <c r="K113" s="12">
        <v>2</v>
      </c>
      <c r="L113" s="131"/>
      <c r="M113" s="131"/>
      <c r="N113" s="131"/>
    </row>
    <row r="114" spans="1:14" ht="24.6" customHeight="1" x14ac:dyDescent="0.2">
      <c r="A114" s="92" t="s">
        <v>131</v>
      </c>
      <c r="B114" s="21">
        <v>10</v>
      </c>
      <c r="C114" s="256"/>
      <c r="D114" s="257"/>
      <c r="E114" s="256"/>
      <c r="F114" s="257"/>
      <c r="G114" s="118"/>
      <c r="H114" s="3">
        <f t="shared" si="7"/>
        <v>0</v>
      </c>
      <c r="I114" s="3">
        <f t="shared" si="8"/>
        <v>0</v>
      </c>
      <c r="J114" s="3">
        <f t="shared" si="9"/>
        <v>0</v>
      </c>
      <c r="K114" s="12">
        <v>2</v>
      </c>
      <c r="L114" s="131"/>
      <c r="M114" s="131"/>
      <c r="N114" s="131"/>
    </row>
    <row r="115" spans="1:14" ht="24.6" customHeight="1" x14ac:dyDescent="0.2">
      <c r="A115" s="92" t="s">
        <v>132</v>
      </c>
      <c r="B115" s="21">
        <v>30</v>
      </c>
      <c r="C115" s="256"/>
      <c r="D115" s="257"/>
      <c r="E115" s="256"/>
      <c r="F115" s="257"/>
      <c r="G115" s="118"/>
      <c r="H115" s="3">
        <f t="shared" si="7"/>
        <v>0</v>
      </c>
      <c r="I115" s="3">
        <f t="shared" si="8"/>
        <v>0</v>
      </c>
      <c r="J115" s="3">
        <f t="shared" si="9"/>
        <v>0</v>
      </c>
      <c r="K115" s="12">
        <v>2</v>
      </c>
      <c r="L115" s="131"/>
      <c r="M115" s="131"/>
      <c r="N115" s="131"/>
    </row>
    <row r="116" spans="1:14" ht="24.6" customHeight="1" thickBot="1" x14ac:dyDescent="0.25">
      <c r="A116" s="92" t="s">
        <v>133</v>
      </c>
      <c r="B116" s="21">
        <v>10</v>
      </c>
      <c r="C116" s="256"/>
      <c r="D116" s="257"/>
      <c r="E116" s="256"/>
      <c r="F116" s="257"/>
      <c r="G116" s="118"/>
      <c r="H116" s="3">
        <f t="shared" si="7"/>
        <v>0</v>
      </c>
      <c r="I116" s="3">
        <f t="shared" si="8"/>
        <v>0</v>
      </c>
      <c r="J116" s="3">
        <f t="shared" si="9"/>
        <v>0</v>
      </c>
      <c r="K116" s="12">
        <v>2</v>
      </c>
      <c r="L116" s="133"/>
      <c r="M116" s="133"/>
      <c r="N116" s="133"/>
    </row>
    <row r="117" spans="1:14" ht="24.6" customHeight="1" thickBot="1" x14ac:dyDescent="0.25">
      <c r="A117" s="352" t="s">
        <v>4</v>
      </c>
      <c r="B117" s="353"/>
      <c r="C117" s="143"/>
      <c r="D117" s="143"/>
      <c r="E117" s="143"/>
      <c r="F117" s="143"/>
      <c r="G117" s="143"/>
      <c r="H117" s="14">
        <f>SUM(H80:H116)</f>
        <v>0</v>
      </c>
      <c r="I117" s="14">
        <f t="shared" ref="I117" si="10">SUM(I80:I116)</f>
        <v>0</v>
      </c>
      <c r="J117" s="14">
        <f>SUM(J80:J116)</f>
        <v>0</v>
      </c>
      <c r="K117" s="4">
        <f>IF(H117&gt;210,210,H117)</f>
        <v>0</v>
      </c>
      <c r="M117" s="106"/>
      <c r="N117" s="106"/>
    </row>
    <row r="118" spans="1:14" ht="24.6" customHeight="1" thickBot="1" x14ac:dyDescent="0.25">
      <c r="A118" s="134"/>
      <c r="B118" s="134"/>
      <c r="C118" s="144"/>
      <c r="D118" s="144"/>
      <c r="E118" s="144"/>
      <c r="F118" s="144"/>
      <c r="G118" s="144"/>
      <c r="H118" s="15"/>
      <c r="I118" s="15"/>
      <c r="J118" s="16" t="s">
        <v>65</v>
      </c>
      <c r="K118" s="4">
        <f>IF(I117&gt;210,210,I117)</f>
        <v>0</v>
      </c>
      <c r="M118" s="106"/>
      <c r="N118" s="106"/>
    </row>
    <row r="119" spans="1:14" ht="24.6" customHeight="1" thickBot="1" x14ac:dyDescent="0.25">
      <c r="A119" s="134"/>
      <c r="B119" s="134"/>
      <c r="C119" s="144"/>
      <c r="D119" s="144"/>
      <c r="E119" s="144"/>
      <c r="F119" s="144"/>
      <c r="G119" s="144"/>
      <c r="H119" s="15"/>
      <c r="I119" s="15"/>
      <c r="J119" s="16" t="s">
        <v>66</v>
      </c>
      <c r="K119" s="4">
        <f>IF(J117&gt;210,210,J117)</f>
        <v>0</v>
      </c>
      <c r="M119" s="106"/>
      <c r="N119" s="106"/>
    </row>
    <row r="120" spans="1:14" x14ac:dyDescent="0.2">
      <c r="M120" s="106"/>
      <c r="N120" s="106"/>
    </row>
    <row r="121" spans="1:14" ht="13.5" thickBot="1" x14ac:dyDescent="0.25">
      <c r="M121" s="106"/>
      <c r="N121" s="106"/>
    </row>
    <row r="122" spans="1:14" ht="22.5" customHeight="1" x14ac:dyDescent="0.2">
      <c r="A122" s="268" t="s">
        <v>41</v>
      </c>
      <c r="B122" s="269"/>
      <c r="C122" s="269"/>
      <c r="D122" s="269"/>
      <c r="E122" s="269"/>
      <c r="F122" s="269"/>
      <c r="G122" s="269"/>
      <c r="H122" s="269"/>
      <c r="I122" s="244"/>
      <c r="J122" s="244"/>
      <c r="K122" s="270"/>
      <c r="L122" s="392" t="s">
        <v>137</v>
      </c>
      <c r="M122" s="215"/>
      <c r="N122" s="216"/>
    </row>
    <row r="123" spans="1:14" ht="25.5" x14ac:dyDescent="0.2">
      <c r="A123" s="275" t="s">
        <v>0</v>
      </c>
      <c r="B123" s="276" t="s">
        <v>1</v>
      </c>
      <c r="C123" s="254" t="s">
        <v>77</v>
      </c>
      <c r="D123" s="255"/>
      <c r="E123" s="254" t="s">
        <v>77</v>
      </c>
      <c r="F123" s="255"/>
      <c r="G123" s="104" t="s">
        <v>77</v>
      </c>
      <c r="H123" s="98" t="s">
        <v>76</v>
      </c>
      <c r="I123" s="98" t="s">
        <v>76</v>
      </c>
      <c r="J123" s="98" t="s">
        <v>76</v>
      </c>
      <c r="K123" s="271" t="s">
        <v>69</v>
      </c>
      <c r="L123" s="404" t="s">
        <v>67</v>
      </c>
      <c r="M123" s="404" t="s">
        <v>65</v>
      </c>
      <c r="N123" s="404" t="s">
        <v>66</v>
      </c>
    </row>
    <row r="124" spans="1:14" ht="2.25" customHeight="1" x14ac:dyDescent="0.2">
      <c r="A124" s="275"/>
      <c r="B124" s="276"/>
      <c r="C124" s="250" t="s">
        <v>2</v>
      </c>
      <c r="D124" s="251"/>
      <c r="E124" s="250" t="s">
        <v>65</v>
      </c>
      <c r="F124" s="251"/>
      <c r="G124" s="279" t="s">
        <v>66</v>
      </c>
      <c r="H124" s="274" t="s">
        <v>2</v>
      </c>
      <c r="I124" s="274" t="s">
        <v>65</v>
      </c>
      <c r="J124" s="274" t="s">
        <v>66</v>
      </c>
      <c r="K124" s="272"/>
      <c r="L124" s="402"/>
      <c r="M124" s="402"/>
      <c r="N124" s="402"/>
    </row>
    <row r="125" spans="1:14" x14ac:dyDescent="0.2">
      <c r="A125" s="275"/>
      <c r="B125" s="276"/>
      <c r="C125" s="252"/>
      <c r="D125" s="253"/>
      <c r="E125" s="252"/>
      <c r="F125" s="253"/>
      <c r="G125" s="279"/>
      <c r="H125" s="274"/>
      <c r="I125" s="274"/>
      <c r="J125" s="274"/>
      <c r="K125" s="273"/>
      <c r="L125" s="405"/>
      <c r="M125" s="405"/>
      <c r="N125" s="405"/>
    </row>
    <row r="126" spans="1:14" ht="24.6" customHeight="1" x14ac:dyDescent="0.2">
      <c r="A126" s="62" t="s">
        <v>6</v>
      </c>
      <c r="B126" s="40">
        <v>10</v>
      </c>
      <c r="C126" s="258"/>
      <c r="D126" s="259"/>
      <c r="E126" s="258"/>
      <c r="F126" s="259"/>
      <c r="G126" s="145"/>
      <c r="H126" s="41">
        <f t="shared" ref="H126:H135" si="11">C126*B126</f>
        <v>0</v>
      </c>
      <c r="I126" s="3">
        <f>B126*E126</f>
        <v>0</v>
      </c>
      <c r="J126" s="3">
        <f>B126*G126</f>
        <v>0</v>
      </c>
      <c r="K126" s="48">
        <v>4</v>
      </c>
      <c r="L126" s="131"/>
      <c r="M126" s="131"/>
      <c r="N126" s="131"/>
    </row>
    <row r="127" spans="1:14" ht="24.6" customHeight="1" x14ac:dyDescent="0.2">
      <c r="A127" s="62" t="s">
        <v>7</v>
      </c>
      <c r="B127" s="40">
        <v>5</v>
      </c>
      <c r="C127" s="258"/>
      <c r="D127" s="259"/>
      <c r="E127" s="258"/>
      <c r="F127" s="259"/>
      <c r="G127" s="145"/>
      <c r="H127" s="41">
        <f t="shared" si="11"/>
        <v>0</v>
      </c>
      <c r="I127" s="3">
        <f t="shared" ref="I127:I135" si="12">B127*E127</f>
        <v>0</v>
      </c>
      <c r="J127" s="3">
        <f t="shared" ref="J127:J134" si="13">B127*G127</f>
        <v>0</v>
      </c>
      <c r="K127" s="48">
        <v>4</v>
      </c>
      <c r="L127" s="131"/>
      <c r="M127" s="131"/>
      <c r="N127" s="131"/>
    </row>
    <row r="128" spans="1:14" ht="24.6" customHeight="1" x14ac:dyDescent="0.2">
      <c r="A128" s="328" t="s">
        <v>8</v>
      </c>
      <c r="B128" s="43">
        <v>20</v>
      </c>
      <c r="C128" s="264"/>
      <c r="D128" s="265"/>
      <c r="E128" s="264"/>
      <c r="F128" s="265"/>
      <c r="G128" s="136"/>
      <c r="H128" s="46">
        <f t="shared" si="11"/>
        <v>0</v>
      </c>
      <c r="I128" s="46">
        <f t="shared" si="12"/>
        <v>0</v>
      </c>
      <c r="J128" s="46">
        <f t="shared" si="13"/>
        <v>0</v>
      </c>
      <c r="K128" s="330"/>
      <c r="L128" s="131"/>
      <c r="M128" s="131"/>
      <c r="N128" s="131"/>
    </row>
    <row r="129" spans="1:14" ht="24.6" customHeight="1" x14ac:dyDescent="0.2">
      <c r="A129" s="329"/>
      <c r="B129" s="44">
        <v>15</v>
      </c>
      <c r="C129" s="280"/>
      <c r="D129" s="281"/>
      <c r="E129" s="280"/>
      <c r="F129" s="281"/>
      <c r="G129" s="140"/>
      <c r="H129" s="47">
        <f t="shared" si="11"/>
        <v>0</v>
      </c>
      <c r="I129" s="47">
        <f t="shared" si="12"/>
        <v>0</v>
      </c>
      <c r="J129" s="47">
        <f t="shared" si="13"/>
        <v>0</v>
      </c>
      <c r="K129" s="331"/>
      <c r="L129" s="131"/>
      <c r="M129" s="131"/>
      <c r="N129" s="131"/>
    </row>
    <row r="130" spans="1:14" ht="24.6" customHeight="1" x14ac:dyDescent="0.2">
      <c r="A130" s="350" t="s">
        <v>9</v>
      </c>
      <c r="B130" s="43">
        <v>10</v>
      </c>
      <c r="C130" s="264"/>
      <c r="D130" s="265"/>
      <c r="E130" s="264"/>
      <c r="F130" s="265"/>
      <c r="G130" s="136"/>
      <c r="H130" s="46">
        <f t="shared" si="11"/>
        <v>0</v>
      </c>
      <c r="I130" s="46">
        <f t="shared" si="12"/>
        <v>0</v>
      </c>
      <c r="J130" s="46">
        <f t="shared" si="13"/>
        <v>0</v>
      </c>
      <c r="K130" s="330">
        <v>4</v>
      </c>
      <c r="L130" s="131"/>
      <c r="M130" s="131"/>
      <c r="N130" s="131"/>
    </row>
    <row r="131" spans="1:14" ht="24.6" customHeight="1" x14ac:dyDescent="0.2">
      <c r="A131" s="351"/>
      <c r="B131" s="44">
        <v>5</v>
      </c>
      <c r="C131" s="280"/>
      <c r="D131" s="281"/>
      <c r="E131" s="280"/>
      <c r="F131" s="281"/>
      <c r="G131" s="140"/>
      <c r="H131" s="47">
        <f t="shared" si="11"/>
        <v>0</v>
      </c>
      <c r="I131" s="47">
        <f t="shared" si="12"/>
        <v>0</v>
      </c>
      <c r="J131" s="47">
        <f t="shared" si="13"/>
        <v>0</v>
      </c>
      <c r="K131" s="331"/>
      <c r="L131" s="131"/>
      <c r="M131" s="131"/>
      <c r="N131" s="131"/>
    </row>
    <row r="132" spans="1:14" ht="24.6" customHeight="1" x14ac:dyDescent="0.2">
      <c r="A132" s="62" t="s">
        <v>10</v>
      </c>
      <c r="B132" s="40">
        <v>10</v>
      </c>
      <c r="C132" s="258"/>
      <c r="D132" s="259"/>
      <c r="E132" s="258"/>
      <c r="F132" s="259"/>
      <c r="G132" s="145"/>
      <c r="H132" s="41">
        <f t="shared" si="11"/>
        <v>0</v>
      </c>
      <c r="I132" s="3">
        <f t="shared" si="12"/>
        <v>0</v>
      </c>
      <c r="J132" s="3">
        <f t="shared" si="13"/>
        <v>0</v>
      </c>
      <c r="K132" s="48">
        <v>3</v>
      </c>
      <c r="L132" s="131"/>
      <c r="M132" s="131"/>
      <c r="N132" s="131"/>
    </row>
    <row r="133" spans="1:14" ht="24.6" customHeight="1" x14ac:dyDescent="0.2">
      <c r="A133" s="62" t="s">
        <v>11</v>
      </c>
      <c r="B133" s="68">
        <v>2</v>
      </c>
      <c r="C133" s="258"/>
      <c r="D133" s="259"/>
      <c r="E133" s="258"/>
      <c r="F133" s="259"/>
      <c r="G133" s="145"/>
      <c r="H133" s="41">
        <f t="shared" si="11"/>
        <v>0</v>
      </c>
      <c r="I133" s="3">
        <f t="shared" si="12"/>
        <v>0</v>
      </c>
      <c r="J133" s="3">
        <f t="shared" si="13"/>
        <v>0</v>
      </c>
      <c r="K133" s="48">
        <v>3</v>
      </c>
      <c r="L133" s="131"/>
      <c r="M133" s="131"/>
      <c r="N133" s="131"/>
    </row>
    <row r="134" spans="1:14" ht="24.6" customHeight="1" x14ac:dyDescent="0.2">
      <c r="A134" s="62" t="s">
        <v>12</v>
      </c>
      <c r="B134" s="40">
        <v>15</v>
      </c>
      <c r="C134" s="258"/>
      <c r="D134" s="259"/>
      <c r="E134" s="258"/>
      <c r="F134" s="259"/>
      <c r="G134" s="145"/>
      <c r="H134" s="41">
        <f t="shared" si="11"/>
        <v>0</v>
      </c>
      <c r="I134" s="3">
        <f t="shared" si="12"/>
        <v>0</v>
      </c>
      <c r="J134" s="3">
        <f t="shared" si="13"/>
        <v>0</v>
      </c>
      <c r="K134" s="48">
        <v>3</v>
      </c>
      <c r="L134" s="131"/>
      <c r="M134" s="131"/>
      <c r="N134" s="131"/>
    </row>
    <row r="135" spans="1:14" ht="24.6" customHeight="1" thickBot="1" x14ac:dyDescent="0.25">
      <c r="A135" s="63" t="s">
        <v>13</v>
      </c>
      <c r="B135" s="45">
        <v>4</v>
      </c>
      <c r="C135" s="332"/>
      <c r="D135" s="333"/>
      <c r="E135" s="332"/>
      <c r="F135" s="333"/>
      <c r="G135" s="146"/>
      <c r="H135" s="42">
        <f t="shared" si="11"/>
        <v>0</v>
      </c>
      <c r="I135" s="6">
        <f t="shared" si="12"/>
        <v>0</v>
      </c>
      <c r="J135" s="6">
        <f>B135*G135</f>
        <v>0</v>
      </c>
      <c r="K135" s="93">
        <v>3</v>
      </c>
      <c r="L135" s="131"/>
      <c r="M135" s="131"/>
      <c r="N135" s="131"/>
    </row>
    <row r="136" spans="1:14" ht="24.6" customHeight="1" thickBot="1" x14ac:dyDescent="0.25">
      <c r="A136" s="365" t="s">
        <v>14</v>
      </c>
      <c r="B136" s="366"/>
      <c r="C136" s="366"/>
      <c r="D136" s="366"/>
      <c r="E136" s="366"/>
      <c r="F136" s="366"/>
      <c r="G136" s="367"/>
      <c r="H136" s="7">
        <f>SUM(H126:H135)</f>
        <v>0</v>
      </c>
      <c r="I136" s="7">
        <f>SUM(I126:I135)</f>
        <v>0</v>
      </c>
      <c r="J136" s="7">
        <f>SUM(J126:J135)</f>
        <v>0</v>
      </c>
      <c r="K136" s="8">
        <f>IF(H136&gt;70,70,H136)</f>
        <v>0</v>
      </c>
      <c r="L136" s="131"/>
      <c r="M136" s="131"/>
      <c r="N136" s="131"/>
    </row>
    <row r="137" spans="1:14" ht="24.6" customHeight="1" thickBot="1" x14ac:dyDescent="0.25">
      <c r="A137" s="147" t="s">
        <v>146</v>
      </c>
      <c r="B137" s="148"/>
      <c r="C137" s="148"/>
      <c r="D137" s="148"/>
      <c r="E137" s="148"/>
      <c r="F137" s="148"/>
      <c r="G137" s="148"/>
      <c r="H137" s="5"/>
      <c r="I137" s="5"/>
      <c r="J137" s="9" t="s">
        <v>65</v>
      </c>
      <c r="K137" s="8">
        <f>IF(I136&gt;70,70,I136)</f>
        <v>0</v>
      </c>
      <c r="L137" s="131"/>
      <c r="M137" s="131"/>
      <c r="N137" s="131"/>
    </row>
    <row r="138" spans="1:14" ht="24.6" customHeight="1" thickBot="1" x14ac:dyDescent="0.25">
      <c r="A138" s="148"/>
      <c r="B138" s="148"/>
      <c r="C138" s="148"/>
      <c r="D138" s="148"/>
      <c r="E138" s="148"/>
      <c r="F138" s="148"/>
      <c r="G138" s="148"/>
      <c r="H138" s="5"/>
      <c r="I138" s="5"/>
      <c r="J138" s="11" t="s">
        <v>66</v>
      </c>
      <c r="K138" s="8">
        <f>IF(J136&gt;70,70,J136)</f>
        <v>0</v>
      </c>
      <c r="L138" s="131"/>
      <c r="M138" s="131"/>
      <c r="N138" s="131"/>
    </row>
    <row r="139" spans="1:14" ht="24.6" customHeight="1" thickBot="1" x14ac:dyDescent="0.25">
      <c r="A139" s="368" t="s">
        <v>49</v>
      </c>
      <c r="B139" s="368"/>
      <c r="C139" s="368"/>
      <c r="D139" s="368"/>
      <c r="E139" s="368"/>
      <c r="F139" s="368"/>
      <c r="G139" s="368"/>
      <c r="H139" s="20">
        <f>PIC!K47+PIC!K117+PIC!K70+PIC!K136</f>
        <v>0</v>
      </c>
      <c r="I139" s="20">
        <f>PIC!K48+PIC!K118+PIC!K71+PIC!K137</f>
        <v>0</v>
      </c>
      <c r="J139" s="20">
        <f>PIC!K49+PIC!K119+PIC!K72+PIC!K138</f>
        <v>0</v>
      </c>
      <c r="K139" s="10"/>
      <c r="L139" s="133"/>
      <c r="M139" s="133"/>
      <c r="N139" s="133"/>
    </row>
    <row r="140" spans="1:14" ht="15.75" customHeight="1" x14ac:dyDescent="0.2">
      <c r="A140" s="148"/>
      <c r="B140" s="148"/>
      <c r="C140" s="148"/>
      <c r="D140" s="148"/>
      <c r="E140" s="148"/>
      <c r="F140" s="148"/>
      <c r="G140" s="148"/>
      <c r="H140" s="149"/>
      <c r="I140" s="149"/>
      <c r="J140" s="149"/>
      <c r="K140" s="150"/>
      <c r="L140" s="151"/>
      <c r="M140" s="151"/>
      <c r="N140" s="151"/>
    </row>
    <row r="141" spans="1:14" ht="13.5" thickBot="1" x14ac:dyDescent="0.25">
      <c r="M141" s="106"/>
      <c r="N141" s="106"/>
    </row>
    <row r="142" spans="1:14" ht="22.5" customHeight="1" thickBot="1" x14ac:dyDescent="0.25">
      <c r="A142" s="85"/>
      <c r="B142" s="244" t="s">
        <v>142</v>
      </c>
      <c r="C142" s="245"/>
      <c r="D142" s="245"/>
      <c r="E142" s="245"/>
      <c r="F142" s="245"/>
      <c r="G142" s="245"/>
      <c r="H142" s="245"/>
      <c r="I142" s="245"/>
      <c r="J142" s="245"/>
      <c r="K142" s="246"/>
      <c r="L142" s="392" t="s">
        <v>137</v>
      </c>
      <c r="M142" s="215"/>
      <c r="N142" s="216"/>
    </row>
    <row r="143" spans="1:14" ht="15.75" customHeight="1" thickBot="1" x14ac:dyDescent="0.35">
      <c r="A143" s="70"/>
      <c r="B143" s="346" t="s">
        <v>44</v>
      </c>
      <c r="C143" s="346"/>
      <c r="D143" s="346"/>
      <c r="E143" s="346"/>
      <c r="F143" s="346"/>
      <c r="G143" s="346"/>
      <c r="H143" s="346"/>
      <c r="I143" s="347"/>
      <c r="J143" s="347"/>
      <c r="K143" s="347"/>
      <c r="L143" s="401" t="s">
        <v>67</v>
      </c>
      <c r="M143" s="406" t="s">
        <v>140</v>
      </c>
      <c r="N143" s="401" t="s">
        <v>141</v>
      </c>
    </row>
    <row r="144" spans="1:14" ht="15.75" customHeight="1" thickBot="1" x14ac:dyDescent="0.25">
      <c r="A144" s="88"/>
      <c r="B144" s="233" t="s">
        <v>79</v>
      </c>
      <c r="C144" s="234"/>
      <c r="D144" s="234"/>
      <c r="E144" s="234"/>
      <c r="F144" s="234"/>
      <c r="G144" s="235"/>
      <c r="H144" s="233" t="s">
        <v>148</v>
      </c>
      <c r="I144" s="234"/>
      <c r="J144" s="234"/>
      <c r="K144" s="235"/>
      <c r="L144" s="403"/>
      <c r="M144" s="407"/>
      <c r="N144" s="403"/>
    </row>
    <row r="145" spans="1:14" ht="13.5" customHeight="1" x14ac:dyDescent="0.2">
      <c r="A145" s="154"/>
      <c r="B145" s="236" t="s">
        <v>2</v>
      </c>
      <c r="C145" s="237"/>
      <c r="D145" s="237"/>
      <c r="E145" s="237" t="s">
        <v>65</v>
      </c>
      <c r="F145" s="237"/>
      <c r="G145" s="76" t="s">
        <v>66</v>
      </c>
      <c r="H145" s="236" t="s">
        <v>2</v>
      </c>
      <c r="I145" s="238"/>
      <c r="J145" s="89" t="s">
        <v>65</v>
      </c>
      <c r="K145" s="95" t="s">
        <v>66</v>
      </c>
      <c r="L145" s="155"/>
      <c r="M145" s="156"/>
      <c r="N145" s="156"/>
    </row>
    <row r="146" spans="1:14" ht="14.25" customHeight="1" x14ac:dyDescent="0.2">
      <c r="A146" s="157"/>
      <c r="B146" s="295"/>
      <c r="C146" s="290"/>
      <c r="D146" s="291"/>
      <c r="E146" s="289"/>
      <c r="F146" s="291"/>
      <c r="G146" s="158"/>
      <c r="H146" s="295"/>
      <c r="I146" s="291"/>
      <c r="J146" s="159"/>
      <c r="K146" s="160"/>
      <c r="L146" s="131"/>
      <c r="M146" s="131"/>
      <c r="N146" s="131"/>
    </row>
    <row r="147" spans="1:14" ht="24.6" hidden="1" customHeight="1" x14ac:dyDescent="0.2">
      <c r="A147" s="157" t="s">
        <v>45</v>
      </c>
      <c r="B147" s="296">
        <f>IF(AND(B146&gt;=4,B146&lt;=5.9),50,0)</f>
        <v>0</v>
      </c>
      <c r="C147" s="297"/>
      <c r="D147" s="298"/>
      <c r="E147" s="302">
        <f>IF(AND(E146&gt;=4,E146&lt;=5.9),50,0)</f>
        <v>0</v>
      </c>
      <c r="F147" s="298"/>
      <c r="G147" s="161">
        <f>IF(AND(G146&gt;=4,G146&lt;=5.9),50,0)</f>
        <v>0</v>
      </c>
      <c r="H147" s="296">
        <f>IF(H146&lt;=5.9,IF(H146&lt;=4,H146*25,100),0)</f>
        <v>0</v>
      </c>
      <c r="I147" s="298"/>
      <c r="J147" s="162">
        <f>IF(J146&lt;=5.9,IF(J146&lt;=4,J146*25,100),0)</f>
        <v>0</v>
      </c>
      <c r="K147" s="161">
        <f>IF(K146&lt;=5.9,IF(K146&lt;=4,K146*25,100),0)</f>
        <v>0</v>
      </c>
      <c r="L147" s="131"/>
      <c r="M147" s="131"/>
      <c r="N147" s="131"/>
    </row>
    <row r="148" spans="1:14" ht="24.6" hidden="1" customHeight="1" x14ac:dyDescent="0.2">
      <c r="A148" s="157" t="s">
        <v>46</v>
      </c>
      <c r="B148" s="296">
        <f>IF(AND(B146&gt;=6,B146&lt;=8.9),100,0)</f>
        <v>0</v>
      </c>
      <c r="C148" s="297"/>
      <c r="D148" s="298"/>
      <c r="E148" s="302">
        <f>IF(AND(E146&gt;=6,E146&lt;=8.9),100,0)</f>
        <v>0</v>
      </c>
      <c r="F148" s="298"/>
      <c r="G148" s="161">
        <f>IF(AND(G146&gt;=6,G146&lt;=8.9),100,0)</f>
        <v>0</v>
      </c>
      <c r="H148" s="296">
        <f>IF(AND(H146&gt;=6,H146&lt;=8.9),150,0)</f>
        <v>0</v>
      </c>
      <c r="I148" s="298"/>
      <c r="J148" s="162">
        <f t="shared" ref="J148:K148" si="14">IF(AND(J146&gt;=6,J146&lt;=8.9),150,0)</f>
        <v>0</v>
      </c>
      <c r="K148" s="161">
        <f t="shared" si="14"/>
        <v>0</v>
      </c>
      <c r="L148" s="131"/>
      <c r="M148" s="131"/>
      <c r="N148" s="131"/>
    </row>
    <row r="149" spans="1:14" ht="24.6" hidden="1" customHeight="1" x14ac:dyDescent="0.2">
      <c r="A149" s="157" t="s">
        <v>47</v>
      </c>
      <c r="B149" s="296">
        <f>IF(AND(B146&gt;=9,B146&lt;=11.9),150,0)</f>
        <v>0</v>
      </c>
      <c r="C149" s="297"/>
      <c r="D149" s="298"/>
      <c r="E149" s="302">
        <f>IF(AND(E146&gt;=9,E146&lt;=11.9),150,0)</f>
        <v>0</v>
      </c>
      <c r="F149" s="298"/>
      <c r="G149" s="161">
        <f>IF(AND(G146&gt;=9,G146&lt;=11.9),150,0)</f>
        <v>0</v>
      </c>
      <c r="H149" s="296">
        <f>IF(AND(H146&gt;=9,H146&lt;=11.9),200,0)</f>
        <v>0</v>
      </c>
      <c r="I149" s="298"/>
      <c r="J149" s="162">
        <f t="shared" ref="J149:K149" si="15">IF(AND(J146&gt;=9,J146&lt;=11.9),200,0)</f>
        <v>0</v>
      </c>
      <c r="K149" s="161">
        <f t="shared" si="15"/>
        <v>0</v>
      </c>
      <c r="L149" s="131"/>
      <c r="M149" s="131"/>
      <c r="N149" s="131"/>
    </row>
    <row r="150" spans="1:14" ht="24.6" hidden="1" customHeight="1" x14ac:dyDescent="0.2">
      <c r="A150" s="157" t="s">
        <v>48</v>
      </c>
      <c r="B150" s="296">
        <f>IF(12&lt;=B146,200,0)</f>
        <v>0</v>
      </c>
      <c r="C150" s="297"/>
      <c r="D150" s="298"/>
      <c r="E150" s="302">
        <f>IF(12&lt;=E146,200,0)</f>
        <v>0</v>
      </c>
      <c r="F150" s="298"/>
      <c r="G150" s="161">
        <f>IF(12&lt;=G146,200,0)</f>
        <v>0</v>
      </c>
      <c r="H150" s="296"/>
      <c r="I150" s="298"/>
      <c r="J150" s="163"/>
      <c r="K150" s="161"/>
      <c r="L150" s="131"/>
      <c r="M150" s="131"/>
      <c r="N150" s="131"/>
    </row>
    <row r="151" spans="1:14" ht="24.6" hidden="1" customHeight="1" x14ac:dyDescent="0.2">
      <c r="A151" s="157"/>
      <c r="B151" s="296"/>
      <c r="C151" s="297"/>
      <c r="D151" s="298"/>
      <c r="E151" s="302"/>
      <c r="F151" s="298"/>
      <c r="G151" s="164"/>
      <c r="H151" s="343" t="s">
        <v>33</v>
      </c>
      <c r="I151" s="344"/>
      <c r="J151" s="344"/>
      <c r="K151" s="345"/>
      <c r="L151" s="131"/>
      <c r="M151" s="131"/>
      <c r="N151" s="131"/>
    </row>
    <row r="152" spans="1:14" ht="15.75" customHeight="1" thickBot="1" x14ac:dyDescent="0.25">
      <c r="A152" s="165" t="s">
        <v>39</v>
      </c>
      <c r="B152" s="299">
        <f>SUM(B147:C150)+SUM(H147:H150)</f>
        <v>0</v>
      </c>
      <c r="C152" s="300"/>
      <c r="D152" s="301"/>
      <c r="E152" s="303">
        <f>SUM(E147:E150)+SUM(J147:J150)</f>
        <v>0</v>
      </c>
      <c r="F152" s="301"/>
      <c r="G152" s="75">
        <f>SUM(G147:G150)+SUM(K147:K150)</f>
        <v>0</v>
      </c>
      <c r="H152" s="408">
        <f>IF(B152&gt;200,200,B152)</f>
        <v>0</v>
      </c>
      <c r="I152" s="409"/>
      <c r="J152" s="73">
        <f>IF(E152&gt;200,200,E152)</f>
        <v>0</v>
      </c>
      <c r="K152" s="74">
        <f>IF(G152&gt;200,200,G152)</f>
        <v>0</v>
      </c>
      <c r="L152" s="131"/>
      <c r="M152" s="131"/>
      <c r="N152" s="131"/>
    </row>
    <row r="153" spans="1:14" ht="13.5" thickBot="1" x14ac:dyDescent="0.25">
      <c r="A153" s="341"/>
      <c r="B153" s="342"/>
      <c r="C153" s="342"/>
      <c r="D153" s="342"/>
      <c r="E153" s="342"/>
      <c r="F153" s="342"/>
      <c r="G153" s="342"/>
      <c r="H153" s="342"/>
      <c r="I153" s="342"/>
      <c r="J153" s="342"/>
      <c r="K153" s="342"/>
      <c r="L153" s="131"/>
      <c r="M153" s="131"/>
      <c r="N153" s="131"/>
    </row>
    <row r="154" spans="1:14" ht="22.5" customHeight="1" x14ac:dyDescent="0.2">
      <c r="A154" s="166"/>
      <c r="B154" s="247" t="s">
        <v>143</v>
      </c>
      <c r="C154" s="248"/>
      <c r="D154" s="248"/>
      <c r="E154" s="248"/>
      <c r="F154" s="248"/>
      <c r="G154" s="248"/>
      <c r="H154" s="248"/>
      <c r="I154" s="248"/>
      <c r="J154" s="248"/>
      <c r="K154" s="249"/>
      <c r="L154" s="131"/>
      <c r="M154" s="131"/>
      <c r="N154" s="131"/>
    </row>
    <row r="155" spans="1:14" ht="16.5" x14ac:dyDescent="0.2">
      <c r="A155" s="167"/>
      <c r="B155" s="239" t="s">
        <v>42</v>
      </c>
      <c r="C155" s="240"/>
      <c r="D155" s="240"/>
      <c r="E155" s="240"/>
      <c r="F155" s="240"/>
      <c r="G155" s="241"/>
      <c r="H155" s="239" t="s">
        <v>43</v>
      </c>
      <c r="I155" s="240"/>
      <c r="J155" s="240"/>
      <c r="K155" s="243"/>
      <c r="L155" s="131"/>
      <c r="M155" s="131"/>
      <c r="N155" s="131"/>
    </row>
    <row r="156" spans="1:14" x14ac:dyDescent="0.2">
      <c r="A156" s="153"/>
      <c r="B156" s="286" t="s">
        <v>2</v>
      </c>
      <c r="C156" s="287"/>
      <c r="D156" s="288"/>
      <c r="E156" s="286" t="s">
        <v>65</v>
      </c>
      <c r="F156" s="288"/>
      <c r="G156" s="84" t="s">
        <v>66</v>
      </c>
      <c r="H156" s="242" t="s">
        <v>2</v>
      </c>
      <c r="I156" s="238"/>
      <c r="J156" s="91" t="s">
        <v>65</v>
      </c>
      <c r="K156" s="83" t="s">
        <v>66</v>
      </c>
      <c r="L156" s="131"/>
      <c r="M156" s="131"/>
      <c r="N156" s="131"/>
    </row>
    <row r="157" spans="1:14" x14ac:dyDescent="0.2">
      <c r="A157" s="168"/>
      <c r="B157" s="289"/>
      <c r="C157" s="290"/>
      <c r="D157" s="291"/>
      <c r="E157" s="289"/>
      <c r="F157" s="291"/>
      <c r="G157" s="159"/>
      <c r="H157" s="289"/>
      <c r="I157" s="291"/>
      <c r="J157" s="159"/>
      <c r="K157" s="160"/>
      <c r="L157" s="131"/>
      <c r="M157" s="131"/>
      <c r="N157" s="131"/>
    </row>
    <row r="158" spans="1:14" x14ac:dyDescent="0.2">
      <c r="A158" s="168"/>
      <c r="B158" s="292"/>
      <c r="C158" s="293"/>
      <c r="D158" s="294"/>
      <c r="E158" s="292"/>
      <c r="F158" s="294"/>
      <c r="G158" s="71"/>
      <c r="H158" s="371" t="s">
        <v>33</v>
      </c>
      <c r="I158" s="242"/>
      <c r="J158" s="242"/>
      <c r="K158" s="372"/>
      <c r="L158" s="131"/>
      <c r="M158" s="131"/>
      <c r="N158" s="131"/>
    </row>
    <row r="159" spans="1:14" x14ac:dyDescent="0.2">
      <c r="A159" s="169" t="s">
        <v>39</v>
      </c>
      <c r="B159" s="77">
        <f>10*(B157+H157/12)</f>
        <v>0</v>
      </c>
      <c r="C159" s="78"/>
      <c r="D159" s="79"/>
      <c r="E159" s="77">
        <f>10*(E157+J157/12)</f>
        <v>0</v>
      </c>
      <c r="F159" s="79"/>
      <c r="G159" s="82">
        <f>10*(G157+K157/12)</f>
        <v>0</v>
      </c>
      <c r="H159" s="376">
        <f>IF(B159&gt;100,100,B159)</f>
        <v>0</v>
      </c>
      <c r="I159" s="377"/>
      <c r="J159" s="80">
        <f>IF(E159&gt;100,100,E159)</f>
        <v>0</v>
      </c>
      <c r="K159" s="81">
        <f>IF(G159&gt;100,100,G159)</f>
        <v>0</v>
      </c>
      <c r="L159" s="131"/>
      <c r="M159" s="131"/>
      <c r="N159" s="131"/>
    </row>
    <row r="160" spans="1:14" ht="15.75" customHeight="1" thickBot="1" x14ac:dyDescent="0.25">
      <c r="A160" s="170" t="s">
        <v>50</v>
      </c>
      <c r="B160" s="64">
        <f>ROUNDDOWN(H139+H152+H159,0)</f>
        <v>0</v>
      </c>
      <c r="C160" s="65"/>
      <c r="D160" s="66"/>
      <c r="E160" s="64">
        <f>ROUNDDOWN(I139+J152+J159,0)</f>
        <v>0</v>
      </c>
      <c r="F160" s="66"/>
      <c r="G160" s="67">
        <f>ROUNDDOWN(J139+K152+K159,0)</f>
        <v>0</v>
      </c>
      <c r="H160" s="373"/>
      <c r="I160" s="374"/>
      <c r="J160" s="374"/>
      <c r="K160" s="375"/>
      <c r="L160" s="133"/>
      <c r="M160" s="133"/>
      <c r="N160" s="133"/>
    </row>
    <row r="161" spans="1:14" ht="15.75" customHeight="1" x14ac:dyDescent="0.2">
      <c r="A161" s="171"/>
      <c r="B161" s="172"/>
      <c r="C161" s="173"/>
      <c r="D161" s="173"/>
      <c r="E161" s="173"/>
      <c r="F161" s="173"/>
      <c r="G161" s="174"/>
      <c r="H161" s="150"/>
      <c r="I161" s="150"/>
      <c r="J161" s="150"/>
      <c r="K161" s="150"/>
      <c r="L161" s="175"/>
      <c r="M161" s="175"/>
      <c r="N161" s="175"/>
    </row>
    <row r="162" spans="1:14" ht="13.5" thickBot="1" x14ac:dyDescent="0.25">
      <c r="L162" s="175"/>
    </row>
    <row r="163" spans="1:14" ht="21" customHeight="1" thickBot="1" x14ac:dyDescent="0.25">
      <c r="A163" s="152"/>
      <c r="B163" s="211" t="s">
        <v>144</v>
      </c>
      <c r="C163" s="212"/>
      <c r="D163" s="212"/>
      <c r="E163" s="212"/>
      <c r="F163" s="212"/>
      <c r="G163" s="212"/>
      <c r="H163" s="212"/>
      <c r="I163" s="212"/>
      <c r="J163" s="212"/>
      <c r="K163" s="213"/>
    </row>
    <row r="164" spans="1:14" ht="15.75" customHeight="1" thickBot="1" x14ac:dyDescent="0.25">
      <c r="A164" s="176"/>
      <c r="B164" s="369" t="s">
        <v>2</v>
      </c>
      <c r="C164" s="370"/>
      <c r="D164" s="369" t="s">
        <v>65</v>
      </c>
      <c r="E164" s="370"/>
      <c r="F164" s="369" t="s">
        <v>66</v>
      </c>
      <c r="G164" s="370"/>
      <c r="H164" s="22" t="s">
        <v>2</v>
      </c>
      <c r="I164" s="22" t="s">
        <v>65</v>
      </c>
      <c r="J164" s="363" t="s">
        <v>66</v>
      </c>
      <c r="K164" s="364"/>
    </row>
    <row r="165" spans="1:14" ht="13.5" customHeight="1" x14ac:dyDescent="0.2">
      <c r="A165" s="177"/>
      <c r="B165" s="23" t="s">
        <v>51</v>
      </c>
      <c r="C165" s="24" t="s">
        <v>52</v>
      </c>
      <c r="D165" s="23" t="s">
        <v>51</v>
      </c>
      <c r="E165" s="24" t="s">
        <v>52</v>
      </c>
      <c r="F165" s="23" t="s">
        <v>51</v>
      </c>
      <c r="G165" s="24" t="s">
        <v>52</v>
      </c>
      <c r="H165" s="25"/>
      <c r="I165" s="25"/>
      <c r="J165" s="26"/>
      <c r="K165" s="27"/>
    </row>
    <row r="166" spans="1:14" hidden="1" x14ac:dyDescent="0.2">
      <c r="A166" s="177" t="s">
        <v>29</v>
      </c>
      <c r="B166" s="28">
        <f>IF(AND(H139&gt;=210,H139&lt;=264),1,0)</f>
        <v>0</v>
      </c>
      <c r="C166" s="29">
        <f>IF(AND(B160&gt;=301,B160&lt;=400),1,0)</f>
        <v>0</v>
      </c>
      <c r="D166" s="30">
        <f>IF(AND(I139&gt;=210,I139&lt;=264),1,0)</f>
        <v>0</v>
      </c>
      <c r="E166" s="31">
        <f>IF(AND(E160&gt;=301,E160&lt;=400),1,0)</f>
        <v>0</v>
      </c>
      <c r="F166" s="30">
        <f>IF(AND(J139&gt;=210,J139&lt;=264),1,0)</f>
        <v>0</v>
      </c>
      <c r="G166" s="31">
        <f>IF(AND(G160&gt;=301,G160&lt;=400),1,0)</f>
        <v>0</v>
      </c>
      <c r="H166" s="32"/>
      <c r="I166" s="32"/>
      <c r="J166" s="33"/>
      <c r="K166" s="34"/>
    </row>
    <row r="167" spans="1:14" hidden="1" x14ac:dyDescent="0.2">
      <c r="A167" s="177" t="s">
        <v>30</v>
      </c>
      <c r="B167" s="28">
        <f>IF(AND(H139&gt;=265,H139&lt;=319),2,0)</f>
        <v>0</v>
      </c>
      <c r="C167" s="29">
        <f>IF(AND(B160&gt;=401,B160&lt;=500),2,0)</f>
        <v>0</v>
      </c>
      <c r="D167" s="30">
        <f>IF(AND(I139&gt;=265,I139&lt;=319),2,0)</f>
        <v>0</v>
      </c>
      <c r="E167" s="31">
        <f>IF(AND(E160&gt;=401,E160&lt;=500),2,0)</f>
        <v>0</v>
      </c>
      <c r="F167" s="30">
        <f>IF(AND(J139&gt;=265,J139&lt;=319),2,0)</f>
        <v>0</v>
      </c>
      <c r="G167" s="31">
        <f>IF(AND(G160&gt;=401,G160&lt;=500),2,0)</f>
        <v>0</v>
      </c>
      <c r="H167" s="32"/>
      <c r="I167" s="32"/>
      <c r="J167" s="33"/>
      <c r="K167" s="34"/>
    </row>
    <row r="168" spans="1:14" hidden="1" x14ac:dyDescent="0.2">
      <c r="A168" s="177" t="s">
        <v>31</v>
      </c>
      <c r="B168" s="28">
        <f>IF(AND(H139&gt;=320,H139&lt;=374),3,0)</f>
        <v>0</v>
      </c>
      <c r="C168" s="29">
        <f>IF(AND(B160&gt;=501,B160&lt;=600),3,0)</f>
        <v>0</v>
      </c>
      <c r="D168" s="30">
        <f>IF(AND(I139&gt;=320,I139&lt;=374),3,0)</f>
        <v>0</v>
      </c>
      <c r="E168" s="31">
        <f>IF(AND(E160&gt;=501,E160&lt;=600),3,0)</f>
        <v>0</v>
      </c>
      <c r="F168" s="30">
        <f>IF(AND(J139&gt;=320,J139&lt;=374),3,0)</f>
        <v>0</v>
      </c>
      <c r="G168" s="31">
        <f>IF(AND(G160&gt;=501,G160&lt;=600),3,0)</f>
        <v>0</v>
      </c>
      <c r="H168" s="32"/>
      <c r="I168" s="32"/>
      <c r="J168" s="33"/>
      <c r="K168" s="34"/>
    </row>
    <row r="169" spans="1:14" hidden="1" x14ac:dyDescent="0.2">
      <c r="A169" s="177" t="s">
        <v>32</v>
      </c>
      <c r="B169" s="28">
        <f>IF(AND(H139&gt;=375,H139&lt;=429),4,0)</f>
        <v>0</v>
      </c>
      <c r="C169" s="29">
        <f>IF(AND(B160&gt;=601,B160&lt;=700),4,0)</f>
        <v>0</v>
      </c>
      <c r="D169" s="30">
        <f>IF(AND(I139&gt;=375,I139&lt;=429),4,0)</f>
        <v>0</v>
      </c>
      <c r="E169" s="31">
        <f>IF(AND(E160&gt;=601,E160&lt;=700),4,0)</f>
        <v>0</v>
      </c>
      <c r="F169" s="30">
        <f>IF(AND(J139&gt;=375,J139&lt;=429),4,0)</f>
        <v>0</v>
      </c>
      <c r="G169" s="31">
        <f>IF(AND(G160&gt;=601,G160&lt;=700),4,0)</f>
        <v>0</v>
      </c>
      <c r="H169" s="32"/>
      <c r="I169" s="32"/>
      <c r="J169" s="33"/>
      <c r="K169" s="34"/>
    </row>
    <row r="170" spans="1:14" hidden="1" x14ac:dyDescent="0.2">
      <c r="A170" s="177" t="s">
        <v>34</v>
      </c>
      <c r="B170" s="28">
        <f>IF(AND(H139&gt;=430,H139&lt;=484),5,0)</f>
        <v>0</v>
      </c>
      <c r="C170" s="29">
        <f>IF(AND(B160&gt;=701,B160&lt;=800),5,0)</f>
        <v>0</v>
      </c>
      <c r="D170" s="30">
        <f>IF(AND(I139&gt;=430,I139&lt;=484),5,0)</f>
        <v>0</v>
      </c>
      <c r="E170" s="31">
        <f>IF(AND(E160&gt;=701,E160&lt;=800),5,0)</f>
        <v>0</v>
      </c>
      <c r="F170" s="30">
        <f>IF(AND(J139&gt;=430,J139&lt;=484),5,0)</f>
        <v>0</v>
      </c>
      <c r="G170" s="31">
        <f>IF(AND(G160&gt;=701,G160&lt;=800),5,0)</f>
        <v>0</v>
      </c>
      <c r="H170" s="32"/>
      <c r="I170" s="32"/>
      <c r="J170" s="33"/>
      <c r="K170" s="34"/>
    </row>
    <row r="171" spans="1:14" hidden="1" x14ac:dyDescent="0.2">
      <c r="A171" s="177" t="s">
        <v>35</v>
      </c>
      <c r="B171" s="28">
        <f>IF(AND(H139&gt;=485,H139&lt;=539),6,0)</f>
        <v>0</v>
      </c>
      <c r="C171" s="29">
        <f>IF(AND(B160&gt;=801,B160&lt;=850),6,0)</f>
        <v>0</v>
      </c>
      <c r="D171" s="30">
        <f>IF(AND(I139&gt;=485,I139&lt;=539),6,0)</f>
        <v>0</v>
      </c>
      <c r="E171" s="31">
        <f>IF(AND(E160&gt;=801,E160&lt;=850),6,0)</f>
        <v>0</v>
      </c>
      <c r="F171" s="30">
        <f>IF(AND(J139&gt;=485,J139&lt;=539),6,0)</f>
        <v>0</v>
      </c>
      <c r="G171" s="31">
        <f>IF(AND(G160&gt;=801,G160&lt;=850),6,0)</f>
        <v>0</v>
      </c>
      <c r="H171" s="32"/>
      <c r="I171" s="32"/>
      <c r="J171" s="33"/>
      <c r="K171" s="34"/>
    </row>
    <row r="172" spans="1:14" hidden="1" x14ac:dyDescent="0.2">
      <c r="A172" s="177" t="s">
        <v>36</v>
      </c>
      <c r="B172" s="28">
        <f>IF(AND(H139&gt;=540,H139&lt;=594),7,0)</f>
        <v>0</v>
      </c>
      <c r="C172" s="29">
        <f>IF(AND(B160&gt;=851,B160&lt;=900),7,0)</f>
        <v>0</v>
      </c>
      <c r="D172" s="30">
        <f>IF(AND(I139&gt;=540,I139&lt;=594),7,0)</f>
        <v>0</v>
      </c>
      <c r="E172" s="31">
        <f>IF(AND(E160&gt;=851,E160&lt;=900),7,0)</f>
        <v>0</v>
      </c>
      <c r="F172" s="30">
        <f>IF(AND(J139&gt;=540,J139&lt;=594),7,0)</f>
        <v>0</v>
      </c>
      <c r="G172" s="31">
        <f>IF(AND(G160&gt;=851,G160&lt;=900),7,0)</f>
        <v>0</v>
      </c>
      <c r="H172" s="32"/>
      <c r="I172" s="32"/>
      <c r="J172" s="33"/>
      <c r="K172" s="34"/>
    </row>
    <row r="173" spans="1:14" hidden="1" x14ac:dyDescent="0.2">
      <c r="A173" s="177" t="s">
        <v>37</v>
      </c>
      <c r="B173" s="28">
        <f>IF(AND(H139&gt;=595,H139&lt;=649),8,0)</f>
        <v>0</v>
      </c>
      <c r="C173" s="29">
        <f>IF(AND(B160&gt;=901,B160&lt;=950),8,0)</f>
        <v>0</v>
      </c>
      <c r="D173" s="30">
        <f>IF(AND(I139&gt;=595,I139&lt;=649),8,0)</f>
        <v>0</v>
      </c>
      <c r="E173" s="31">
        <f>IF(AND(E160&gt;=901,E160&lt;=950),8,0)</f>
        <v>0</v>
      </c>
      <c r="F173" s="30">
        <f>IF(AND(J139&gt;=595,J139&lt;=649),8,0)</f>
        <v>0</v>
      </c>
      <c r="G173" s="31">
        <f>IF(AND(G160&gt;=901,G160&lt;=950),8,0)</f>
        <v>0</v>
      </c>
      <c r="H173" s="32"/>
      <c r="I173" s="32"/>
      <c r="J173" s="33"/>
      <c r="K173" s="34"/>
    </row>
    <row r="174" spans="1:14" hidden="1" x14ac:dyDescent="0.2">
      <c r="A174" s="177" t="s">
        <v>53</v>
      </c>
      <c r="B174" s="28">
        <f>IF(AND(H139&gt;=650,H139&lt;=700),9,0)</f>
        <v>0</v>
      </c>
      <c r="C174" s="29">
        <f>IF(AND(B160&gt;=951,B160&lt;=1000),9,0)</f>
        <v>0</v>
      </c>
      <c r="D174" s="30">
        <f>IF(AND(I139&gt;=650,I139&lt;=700),9,0)</f>
        <v>0</v>
      </c>
      <c r="E174" s="31">
        <f>IF(AND(E160&gt;=951,E160&lt;=1000),9,0)</f>
        <v>0</v>
      </c>
      <c r="F174" s="30">
        <f>IF(AND(J139&gt;=650,J139&lt;=700),9,0)</f>
        <v>0</v>
      </c>
      <c r="G174" s="31">
        <f>IF(AND(G160&gt;=951,G160&lt;=1000),9,0)</f>
        <v>0</v>
      </c>
      <c r="H174" s="32"/>
      <c r="I174" s="32"/>
      <c r="J174" s="33"/>
      <c r="K174" s="34"/>
    </row>
    <row r="175" spans="1:14" ht="15.75" customHeight="1" thickBot="1" x14ac:dyDescent="0.25">
      <c r="A175" s="178"/>
      <c r="B175" s="86">
        <f t="shared" ref="B175:G175" si="16">SUM(B166:B174)</f>
        <v>0</v>
      </c>
      <c r="C175" s="87">
        <f t="shared" si="16"/>
        <v>0</v>
      </c>
      <c r="D175" s="86">
        <f t="shared" si="16"/>
        <v>0</v>
      </c>
      <c r="E175" s="87">
        <f t="shared" si="16"/>
        <v>0</v>
      </c>
      <c r="F175" s="86">
        <f t="shared" si="16"/>
        <v>0</v>
      </c>
      <c r="G175" s="87">
        <f t="shared" si="16"/>
        <v>0</v>
      </c>
      <c r="H175" s="35">
        <f>MIN(B175:C175)</f>
        <v>0</v>
      </c>
      <c r="I175" s="35">
        <f>MIN(D175:E175)</f>
        <v>0</v>
      </c>
      <c r="J175" s="361">
        <f>MIN(F175:G175)</f>
        <v>0</v>
      </c>
      <c r="K175" s="362"/>
    </row>
    <row r="176" spans="1:14" ht="15.75" customHeight="1" x14ac:dyDescent="0.2">
      <c r="B176" s="179"/>
      <c r="C176" s="179"/>
      <c r="D176" s="179"/>
      <c r="E176" s="179"/>
      <c r="F176" s="179"/>
      <c r="G176" s="179"/>
      <c r="H176" s="180"/>
      <c r="I176" s="180"/>
      <c r="J176" s="180"/>
      <c r="K176" s="180"/>
    </row>
    <row r="177" spans="1:14" ht="15.75" customHeight="1" thickBot="1" x14ac:dyDescent="0.25">
      <c r="B177" s="150"/>
      <c r="C177" s="150"/>
      <c r="D177" s="150"/>
      <c r="E177" s="150"/>
      <c r="F177" s="150"/>
      <c r="G177" s="150"/>
      <c r="H177" s="181"/>
      <c r="I177" s="181"/>
      <c r="J177" s="181"/>
      <c r="K177" s="181"/>
      <c r="L177" s="175"/>
    </row>
    <row r="178" spans="1:14" ht="22.5" customHeight="1" thickBot="1" x14ac:dyDescent="0.25">
      <c r="A178" s="326" t="s">
        <v>134</v>
      </c>
      <c r="B178" s="326"/>
      <c r="C178" s="326"/>
      <c r="D178" s="327"/>
      <c r="E178" s="327"/>
      <c r="F178" s="327"/>
      <c r="G178" s="327"/>
      <c r="H178" s="327"/>
      <c r="I178" s="327"/>
      <c r="J178" s="327"/>
      <c r="K178" s="327"/>
      <c r="L178" s="392" t="s">
        <v>137</v>
      </c>
      <c r="M178" s="215"/>
      <c r="N178" s="216"/>
    </row>
    <row r="179" spans="1:14" ht="13.5" thickBot="1" x14ac:dyDescent="0.25">
      <c r="A179" s="182"/>
      <c r="B179" s="183"/>
      <c r="C179" s="183"/>
      <c r="D179" s="183"/>
      <c r="E179" s="183"/>
      <c r="F179" s="183"/>
      <c r="G179" s="183"/>
      <c r="H179" s="304" t="s">
        <v>75</v>
      </c>
      <c r="I179" s="304"/>
      <c r="J179" s="304"/>
      <c r="K179" s="304"/>
      <c r="L179" s="184" t="s">
        <v>67</v>
      </c>
      <c r="M179" s="184" t="s">
        <v>65</v>
      </c>
      <c r="N179" s="184" t="s">
        <v>66</v>
      </c>
    </row>
    <row r="180" spans="1:14" ht="24.6" customHeight="1" x14ac:dyDescent="0.2">
      <c r="A180" s="311" t="s">
        <v>71</v>
      </c>
      <c r="B180" s="312"/>
      <c r="C180" s="312"/>
      <c r="D180" s="312"/>
      <c r="E180" s="312"/>
      <c r="F180" s="312"/>
      <c r="G180" s="312"/>
      <c r="H180" s="313"/>
      <c r="I180" s="118"/>
      <c r="J180" s="118"/>
      <c r="K180" s="185"/>
      <c r="L180" s="155"/>
      <c r="M180" s="155"/>
      <c r="N180" s="155"/>
    </row>
    <row r="181" spans="1:14" ht="24.6" customHeight="1" x14ac:dyDescent="0.2">
      <c r="A181" s="314" t="s">
        <v>74</v>
      </c>
      <c r="B181" s="315"/>
      <c r="C181" s="315"/>
      <c r="D181" s="315"/>
      <c r="E181" s="315"/>
      <c r="F181" s="315"/>
      <c r="G181" s="315"/>
      <c r="H181" s="316"/>
      <c r="I181" s="118"/>
      <c r="J181" s="118"/>
      <c r="K181" s="185"/>
      <c r="L181" s="155"/>
      <c r="M181" s="155"/>
      <c r="N181" s="155"/>
    </row>
    <row r="182" spans="1:14" ht="24.6" customHeight="1" x14ac:dyDescent="0.2">
      <c r="A182" s="314" t="s">
        <v>72</v>
      </c>
      <c r="B182" s="315"/>
      <c r="C182" s="315"/>
      <c r="D182" s="315"/>
      <c r="E182" s="315"/>
      <c r="F182" s="315"/>
      <c r="G182" s="315"/>
      <c r="H182" s="316"/>
      <c r="I182" s="118"/>
      <c r="J182" s="118"/>
      <c r="K182" s="185"/>
      <c r="L182" s="131"/>
      <c r="M182" s="186"/>
      <c r="N182" s="186"/>
    </row>
    <row r="183" spans="1:14" ht="24.6" customHeight="1" x14ac:dyDescent="0.2">
      <c r="A183" s="311" t="s">
        <v>73</v>
      </c>
      <c r="B183" s="312"/>
      <c r="C183" s="312"/>
      <c r="D183" s="312"/>
      <c r="E183" s="312"/>
      <c r="F183" s="312"/>
      <c r="G183" s="312"/>
      <c r="H183" s="313"/>
      <c r="I183" s="118"/>
      <c r="J183" s="118"/>
      <c r="K183" s="185"/>
      <c r="L183" s="131"/>
      <c r="M183" s="186"/>
      <c r="N183" s="186"/>
    </row>
    <row r="184" spans="1:14" ht="12.75" customHeight="1" thickBot="1" x14ac:dyDescent="0.25">
      <c r="A184" s="175"/>
      <c r="B184" s="187"/>
      <c r="C184" s="187"/>
      <c r="D184" s="187"/>
      <c r="E184" s="187"/>
      <c r="F184" s="187"/>
      <c r="G184" s="187"/>
      <c r="H184" s="150"/>
      <c r="I184" s="188">
        <f t="shared" ref="I184:J184" si="17">SUM(I180:I183)</f>
        <v>0</v>
      </c>
      <c r="J184" s="188">
        <f t="shared" si="17"/>
        <v>0</v>
      </c>
      <c r="K184" s="189">
        <f>SUM(K180:K183)</f>
        <v>0</v>
      </c>
      <c r="L184" s="133"/>
      <c r="M184" s="190"/>
      <c r="N184" s="190"/>
    </row>
    <row r="185" spans="1:14" ht="12.75" customHeight="1" x14ac:dyDescent="0.2">
      <c r="A185" s="175"/>
      <c r="B185" s="187"/>
      <c r="C185" s="187"/>
      <c r="D185" s="187"/>
      <c r="E185" s="187"/>
      <c r="F185" s="187"/>
      <c r="G185" s="187"/>
      <c r="H185" s="150"/>
      <c r="I185" s="179"/>
      <c r="J185" s="179"/>
      <c r="K185" s="179"/>
      <c r="L185" s="175"/>
    </row>
    <row r="186" spans="1:14" ht="12.75" customHeight="1" thickBot="1" x14ac:dyDescent="0.25">
      <c r="A186" s="150"/>
      <c r="B186" s="150"/>
      <c r="C186" s="150"/>
      <c r="D186" s="150"/>
      <c r="E186" s="150"/>
      <c r="F186" s="150"/>
      <c r="G186" s="150"/>
      <c r="H186" s="181"/>
      <c r="I186" s="181"/>
      <c r="J186" s="181"/>
      <c r="K186" s="181"/>
      <c r="L186" s="175"/>
    </row>
    <row r="187" spans="1:14" ht="21" customHeight="1" thickBot="1" x14ac:dyDescent="0.25">
      <c r="A187" s="305" t="s">
        <v>145</v>
      </c>
      <c r="B187" s="306"/>
      <c r="C187" s="306"/>
      <c r="D187" s="306"/>
      <c r="E187" s="306"/>
      <c r="F187" s="306"/>
      <c r="G187" s="306"/>
      <c r="H187" s="306"/>
      <c r="I187" s="211"/>
      <c r="J187" s="211"/>
      <c r="K187" s="307"/>
      <c r="L187" s="392" t="s">
        <v>137</v>
      </c>
      <c r="M187" s="215"/>
      <c r="N187" s="216"/>
    </row>
    <row r="188" spans="1:14" x14ac:dyDescent="0.2">
      <c r="A188" s="36"/>
      <c r="B188" s="37"/>
      <c r="C188" s="37"/>
      <c r="D188" s="37"/>
      <c r="E188" s="37"/>
      <c r="F188" s="37"/>
      <c r="G188" s="37"/>
      <c r="H188" s="308" t="s">
        <v>70</v>
      </c>
      <c r="I188" s="309"/>
      <c r="J188" s="309"/>
      <c r="K188" s="310"/>
      <c r="L188" s="72" t="s">
        <v>67</v>
      </c>
      <c r="M188" s="72" t="s">
        <v>65</v>
      </c>
      <c r="N188" s="72" t="s">
        <v>66</v>
      </c>
    </row>
    <row r="189" spans="1:14" ht="19.5" customHeight="1" thickBot="1" x14ac:dyDescent="0.25">
      <c r="A189" s="36"/>
      <c r="B189" s="38"/>
      <c r="C189" s="38"/>
      <c r="D189" s="38"/>
      <c r="E189" s="38"/>
      <c r="F189" s="38"/>
      <c r="G189" s="38"/>
      <c r="H189" s="94">
        <f>IF(I184&gt;1,IF(H175&gt;6,H175,H175),IF(H175&lt;6,H175,5))</f>
        <v>0</v>
      </c>
      <c r="I189" s="94">
        <f>IF(J184&gt;1,IF(I175&gt;6,I175,I175),IF(I175&lt;6,I175,5))</f>
        <v>0</v>
      </c>
      <c r="J189" s="361">
        <f>IF(K184&gt;1,IF(J175&gt;6,J175,J175),IF(J175&lt;6,J175,5))</f>
        <v>0</v>
      </c>
      <c r="K189" s="362"/>
      <c r="L189" s="191"/>
      <c r="M189" s="191"/>
      <c r="N189" s="191"/>
    </row>
    <row r="190" spans="1:14" x14ac:dyDescent="0.2">
      <c r="L190" s="192"/>
      <c r="M190" s="192"/>
      <c r="N190" s="192"/>
    </row>
    <row r="191" spans="1:14" ht="39" customHeight="1" x14ac:dyDescent="0.2">
      <c r="A191" s="398"/>
      <c r="B191" s="399"/>
      <c r="C191" s="399"/>
      <c r="D191" s="399"/>
      <c r="E191" s="399"/>
      <c r="F191" s="399"/>
      <c r="G191" s="399"/>
      <c r="H191" s="399"/>
      <c r="I191" s="399"/>
      <c r="J191" s="399"/>
      <c r="K191" s="399"/>
      <c r="L191" s="399"/>
      <c r="M191" s="399"/>
      <c r="N191" s="399"/>
    </row>
    <row r="192" spans="1:14" x14ac:dyDescent="0.2">
      <c r="A192" s="400" t="s">
        <v>78</v>
      </c>
      <c r="B192" s="400"/>
      <c r="C192" s="400"/>
      <c r="D192" s="400"/>
      <c r="E192" s="400"/>
      <c r="F192" s="400"/>
      <c r="G192" s="400"/>
      <c r="H192" s="400"/>
      <c r="I192" s="400"/>
      <c r="J192" s="400"/>
      <c r="K192" s="400"/>
      <c r="L192" s="400"/>
      <c r="M192" s="400"/>
      <c r="N192" s="400"/>
    </row>
    <row r="193" spans="12:12" x14ac:dyDescent="0.2">
      <c r="L193" s="175"/>
    </row>
    <row r="194" spans="12:12" x14ac:dyDescent="0.2">
      <c r="L194" s="175"/>
    </row>
    <row r="195" spans="12:12" x14ac:dyDescent="0.2">
      <c r="L195" s="175"/>
    </row>
    <row r="196" spans="12:12" x14ac:dyDescent="0.2">
      <c r="L196" s="175"/>
    </row>
    <row r="197" spans="12:12" x14ac:dyDescent="0.2">
      <c r="L197" s="175"/>
    </row>
    <row r="198" spans="12:12" x14ac:dyDescent="0.2">
      <c r="L198" s="175"/>
    </row>
    <row r="199" spans="12:12" x14ac:dyDescent="0.2">
      <c r="L199" s="175"/>
    </row>
  </sheetData>
  <sheetProtection algorithmName="SHA-512" hashValue="wYfKlbdhRFM9O55shRkGw1GW+MzzULCvoKMufx5pc6Y6LF7sr2oXCHaawbr3EZb3Ca1izIWiKxtPZJL7YKX97Q==" saltValue="p0lvyBeHufCsKuM5ASItNw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7VLtLnPJxV0hwnZNwhuWO19qeO0Ze560dwtLqGWgP6wLteaYyuvbib6Vl2DmOVqiAzlBVsBi4znR5ttBT41wdg==" saltValue="TOyyc1q8fdeecET1Psg1lg==" spinCount="100000" sqref="C10:D18 L3 H10:N18 C23:G46 L23:N47 C55:G69 L55:N70 C80:G116 L80:N116 C126:G135 L126:N138 B146:K146 L145:N160 B157:K157 I180:K183 L180:N183 L189:N189" name="Rango1"/>
  </protectedRanges>
  <dataConsolidate/>
  <mergeCells count="364">
    <mergeCell ref="B43:B44"/>
    <mergeCell ref="L13:L14"/>
    <mergeCell ref="L15:L16"/>
    <mergeCell ref="A33:A35"/>
    <mergeCell ref="C24:D25"/>
    <mergeCell ref="E24:F25"/>
    <mergeCell ref="G24:G25"/>
    <mergeCell ref="H24:H25"/>
    <mergeCell ref="I24:I25"/>
    <mergeCell ref="J24:J25"/>
    <mergeCell ref="A15:B16"/>
    <mergeCell ref="C15:D16"/>
    <mergeCell ref="B24:B25"/>
    <mergeCell ref="A21:A22"/>
    <mergeCell ref="B21:B22"/>
    <mergeCell ref="K24:K32"/>
    <mergeCell ref="K33:K35"/>
    <mergeCell ref="C36:D36"/>
    <mergeCell ref="H13:I14"/>
    <mergeCell ref="J13:K14"/>
    <mergeCell ref="H15:I16"/>
    <mergeCell ref="J15:K16"/>
    <mergeCell ref="J18:K18"/>
    <mergeCell ref="C38:D38"/>
    <mergeCell ref="A191:N191"/>
    <mergeCell ref="A192:N192"/>
    <mergeCell ref="L52:L54"/>
    <mergeCell ref="M52:M54"/>
    <mergeCell ref="N52:N54"/>
    <mergeCell ref="L77:L79"/>
    <mergeCell ref="M77:M79"/>
    <mergeCell ref="N77:N79"/>
    <mergeCell ref="L123:L125"/>
    <mergeCell ref="M123:M125"/>
    <mergeCell ref="N123:N125"/>
    <mergeCell ref="L142:N142"/>
    <mergeCell ref="L143:L144"/>
    <mergeCell ref="M143:M144"/>
    <mergeCell ref="N143:N144"/>
    <mergeCell ref="L178:N178"/>
    <mergeCell ref="L187:N187"/>
    <mergeCell ref="H150:I150"/>
    <mergeCell ref="H152:I152"/>
    <mergeCell ref="H146:I146"/>
    <mergeCell ref="B123:B125"/>
    <mergeCell ref="H124:H125"/>
    <mergeCell ref="K123:K125"/>
    <mergeCell ref="I124:I125"/>
    <mergeCell ref="M15:M16"/>
    <mergeCell ref="N15:N16"/>
    <mergeCell ref="M13:M14"/>
    <mergeCell ref="N13:N14"/>
    <mergeCell ref="K128:K129"/>
    <mergeCell ref="L8:N8"/>
    <mergeCell ref="L20:N20"/>
    <mergeCell ref="L21:L22"/>
    <mergeCell ref="M21:M22"/>
    <mergeCell ref="N21:N22"/>
    <mergeCell ref="L51:N51"/>
    <mergeCell ref="L76:N76"/>
    <mergeCell ref="L122:N122"/>
    <mergeCell ref="J9:K9"/>
    <mergeCell ref="J124:J125"/>
    <mergeCell ref="K52:K54"/>
    <mergeCell ref="A51:K51"/>
    <mergeCell ref="A98:A99"/>
    <mergeCell ref="A52:A54"/>
    <mergeCell ref="B52:B54"/>
    <mergeCell ref="A122:K122"/>
    <mergeCell ref="H17:I17"/>
    <mergeCell ref="J17:K17"/>
    <mergeCell ref="H18:I18"/>
    <mergeCell ref="C9:D9"/>
    <mergeCell ref="J175:K175"/>
    <mergeCell ref="J164:K164"/>
    <mergeCell ref="J189:K189"/>
    <mergeCell ref="E135:F135"/>
    <mergeCell ref="A136:G136"/>
    <mergeCell ref="A139:G139"/>
    <mergeCell ref="B164:C164"/>
    <mergeCell ref="D164:E164"/>
    <mergeCell ref="F164:G164"/>
    <mergeCell ref="H158:K158"/>
    <mergeCell ref="H160:K160"/>
    <mergeCell ref="H157:I157"/>
    <mergeCell ref="H159:I159"/>
    <mergeCell ref="H147:I147"/>
    <mergeCell ref="H148:I148"/>
    <mergeCell ref="H149:I149"/>
    <mergeCell ref="C43:D44"/>
    <mergeCell ref="E43:F44"/>
    <mergeCell ref="G43:G44"/>
    <mergeCell ref="J11:K11"/>
    <mergeCell ref="E9:G9"/>
    <mergeCell ref="E15:G16"/>
    <mergeCell ref="E13:G14"/>
    <mergeCell ref="C104:D104"/>
    <mergeCell ref="C105:D105"/>
    <mergeCell ref="C106:D106"/>
    <mergeCell ref="C107:D107"/>
    <mergeCell ref="E10:G10"/>
    <mergeCell ref="E11:G11"/>
    <mergeCell ref="E12:G12"/>
    <mergeCell ref="E17:G17"/>
    <mergeCell ref="H10:I10"/>
    <mergeCell ref="E22:F22"/>
    <mergeCell ref="C29:D29"/>
    <mergeCell ref="C40:D40"/>
    <mergeCell ref="C99:D99"/>
    <mergeCell ref="C100:D100"/>
    <mergeCell ref="E100:F100"/>
    <mergeCell ref="E101:F101"/>
    <mergeCell ref="E102:F102"/>
    <mergeCell ref="E91:F91"/>
    <mergeCell ref="E92:F92"/>
    <mergeCell ref="C23:D23"/>
    <mergeCell ref="C26:D26"/>
    <mergeCell ref="C27:D27"/>
    <mergeCell ref="C28:D28"/>
    <mergeCell ref="C37:D37"/>
    <mergeCell ref="J10:K10"/>
    <mergeCell ref="H12:I12"/>
    <mergeCell ref="J12:K12"/>
    <mergeCell ref="E18:G18"/>
    <mergeCell ref="H11:I11"/>
    <mergeCell ref="A9:B9"/>
    <mergeCell ref="A153:K153"/>
    <mergeCell ref="H151:K151"/>
    <mergeCell ref="B143:K143"/>
    <mergeCell ref="H9:I9"/>
    <mergeCell ref="A130:A131"/>
    <mergeCell ref="A123:A125"/>
    <mergeCell ref="A70:B70"/>
    <mergeCell ref="A100:A101"/>
    <mergeCell ref="A117:B117"/>
    <mergeCell ref="H53:H54"/>
    <mergeCell ref="K98:K99"/>
    <mergeCell ref="K89:K92"/>
    <mergeCell ref="K100:K101"/>
    <mergeCell ref="G53:G54"/>
    <mergeCell ref="I53:I54"/>
    <mergeCell ref="J53:J54"/>
    <mergeCell ref="C102:D102"/>
    <mergeCell ref="E21:F21"/>
    <mergeCell ref="A178:K178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A128:A129"/>
    <mergeCell ref="B147:D147"/>
    <mergeCell ref="B148:D148"/>
    <mergeCell ref="K130:K131"/>
    <mergeCell ref="C135:D13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C39:D39"/>
    <mergeCell ref="C21:D21"/>
    <mergeCell ref="C22:D22"/>
    <mergeCell ref="E26:F26"/>
    <mergeCell ref="E38:F38"/>
    <mergeCell ref="E39:F39"/>
    <mergeCell ref="E40:F40"/>
    <mergeCell ref="E41:F41"/>
    <mergeCell ref="E42:F42"/>
    <mergeCell ref="C30:D30"/>
    <mergeCell ref="C31:D31"/>
    <mergeCell ref="C32:D32"/>
    <mergeCell ref="C33:D33"/>
    <mergeCell ref="C34:D34"/>
    <mergeCell ref="C35:D35"/>
    <mergeCell ref="E27:F27"/>
    <mergeCell ref="E28:F28"/>
    <mergeCell ref="E29:F29"/>
    <mergeCell ref="E30:F30"/>
    <mergeCell ref="H179:K179"/>
    <mergeCell ref="A187:K187"/>
    <mergeCell ref="H188:K188"/>
    <mergeCell ref="A180:H180"/>
    <mergeCell ref="A181:H181"/>
    <mergeCell ref="A182:H182"/>
    <mergeCell ref="A183:H183"/>
    <mergeCell ref="A20:K20"/>
    <mergeCell ref="K21:K22"/>
    <mergeCell ref="A47:B47"/>
    <mergeCell ref="C123:D123"/>
    <mergeCell ref="C124:D125"/>
    <mergeCell ref="E123:F123"/>
    <mergeCell ref="E124:F125"/>
    <mergeCell ref="E31:F31"/>
    <mergeCell ref="E32:F32"/>
    <mergeCell ref="E33:F33"/>
    <mergeCell ref="E34:F34"/>
    <mergeCell ref="E35:F35"/>
    <mergeCell ref="E36:F36"/>
    <mergeCell ref="E37:F37"/>
    <mergeCell ref="C41:D41"/>
    <mergeCell ref="C42:D42"/>
    <mergeCell ref="E23:F23"/>
    <mergeCell ref="B156:D156"/>
    <mergeCell ref="E156:F156"/>
    <mergeCell ref="B157:D157"/>
    <mergeCell ref="E157:F157"/>
    <mergeCell ref="B158:D158"/>
    <mergeCell ref="E158:F158"/>
    <mergeCell ref="B146:D146"/>
    <mergeCell ref="E146:F146"/>
    <mergeCell ref="B149:D149"/>
    <mergeCell ref="B150:D150"/>
    <mergeCell ref="B151:D151"/>
    <mergeCell ref="B152:D152"/>
    <mergeCell ref="E149:F149"/>
    <mergeCell ref="E150:F150"/>
    <mergeCell ref="E151:F151"/>
    <mergeCell ref="E152:F152"/>
    <mergeCell ref="E147:F147"/>
    <mergeCell ref="E148:F148"/>
    <mergeCell ref="C103:D103"/>
    <mergeCell ref="C57:D57"/>
    <mergeCell ref="C58:D58"/>
    <mergeCell ref="C77:D77"/>
    <mergeCell ref="C78:D79"/>
    <mergeCell ref="E77:F77"/>
    <mergeCell ref="E78:F79"/>
    <mergeCell ref="C56:D56"/>
    <mergeCell ref="C52:D52"/>
    <mergeCell ref="E89:F89"/>
    <mergeCell ref="E53:F54"/>
    <mergeCell ref="C55:D55"/>
    <mergeCell ref="E90:F90"/>
    <mergeCell ref="C83:D83"/>
    <mergeCell ref="C84:D84"/>
    <mergeCell ref="C96:D96"/>
    <mergeCell ref="C97:D97"/>
    <mergeCell ref="C98:D98"/>
    <mergeCell ref="E88:F88"/>
    <mergeCell ref="G124:G125"/>
    <mergeCell ref="C108:D108"/>
    <mergeCell ref="C109:D109"/>
    <mergeCell ref="C92:D92"/>
    <mergeCell ref="C93:D93"/>
    <mergeCell ref="C94:D94"/>
    <mergeCell ref="C95:D95"/>
    <mergeCell ref="C113:D113"/>
    <mergeCell ref="C101:D101"/>
    <mergeCell ref="E96:F96"/>
    <mergeCell ref="E97:F97"/>
    <mergeCell ref="E98:F98"/>
    <mergeCell ref="E99:F99"/>
    <mergeCell ref="E93:F93"/>
    <mergeCell ref="E94:F94"/>
    <mergeCell ref="E95:F95"/>
    <mergeCell ref="C114:D114"/>
    <mergeCell ref="C115:D115"/>
    <mergeCell ref="C116:D116"/>
    <mergeCell ref="E103:F103"/>
    <mergeCell ref="E104:F104"/>
    <mergeCell ref="E105:F105"/>
    <mergeCell ref="E106:F106"/>
    <mergeCell ref="C81:D81"/>
    <mergeCell ref="C82:D82"/>
    <mergeCell ref="E80:F80"/>
    <mergeCell ref="E81:F81"/>
    <mergeCell ref="E82:F82"/>
    <mergeCell ref="C63:D63"/>
    <mergeCell ref="C64:D64"/>
    <mergeCell ref="C65:D65"/>
    <mergeCell ref="E64:F64"/>
    <mergeCell ref="E65:F65"/>
    <mergeCell ref="E66:F66"/>
    <mergeCell ref="E67:F67"/>
    <mergeCell ref="E68:F68"/>
    <mergeCell ref="A76:K76"/>
    <mergeCell ref="K77:K79"/>
    <mergeCell ref="H78:H79"/>
    <mergeCell ref="A77:A79"/>
    <mergeCell ref="B77:B79"/>
    <mergeCell ref="G78:G79"/>
    <mergeCell ref="I78:I79"/>
    <mergeCell ref="J78:J79"/>
    <mergeCell ref="C45:D45"/>
    <mergeCell ref="C46:D46"/>
    <mergeCell ref="E107:F107"/>
    <mergeCell ref="E108:F108"/>
    <mergeCell ref="E109:F109"/>
    <mergeCell ref="E110:F110"/>
    <mergeCell ref="E111:F111"/>
    <mergeCell ref="C110:D110"/>
    <mergeCell ref="C111:D111"/>
    <mergeCell ref="E69:F69"/>
    <mergeCell ref="C85:D85"/>
    <mergeCell ref="C86:D86"/>
    <mergeCell ref="C87:D87"/>
    <mergeCell ref="C88:D88"/>
    <mergeCell ref="C89:D89"/>
    <mergeCell ref="C90:D90"/>
    <mergeCell ref="C91:D91"/>
    <mergeCell ref="E83:F83"/>
    <mergeCell ref="E84:F84"/>
    <mergeCell ref="E85:F85"/>
    <mergeCell ref="E86:F86"/>
    <mergeCell ref="E87:F87"/>
    <mergeCell ref="E45:F45"/>
    <mergeCell ref="E46:F46"/>
    <mergeCell ref="E115:F115"/>
    <mergeCell ref="E116:F116"/>
    <mergeCell ref="E112:F112"/>
    <mergeCell ref="E113:F113"/>
    <mergeCell ref="C66:D66"/>
    <mergeCell ref="C67:D67"/>
    <mergeCell ref="C68:D68"/>
    <mergeCell ref="C69:D69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C59:D59"/>
    <mergeCell ref="C60:D60"/>
    <mergeCell ref="C61:D61"/>
    <mergeCell ref="C62:D62"/>
    <mergeCell ref="C112:D112"/>
    <mergeCell ref="E114:F114"/>
    <mergeCell ref="C80:D80"/>
    <mergeCell ref="L3:N6"/>
    <mergeCell ref="A3:K6"/>
    <mergeCell ref="B163:K163"/>
    <mergeCell ref="A8:D8"/>
    <mergeCell ref="E8:K8"/>
    <mergeCell ref="A10:B14"/>
    <mergeCell ref="A17:B18"/>
    <mergeCell ref="C10:D14"/>
    <mergeCell ref="C17:D18"/>
    <mergeCell ref="H43:H44"/>
    <mergeCell ref="I43:I44"/>
    <mergeCell ref="J43:J44"/>
    <mergeCell ref="B144:G144"/>
    <mergeCell ref="B145:D145"/>
    <mergeCell ref="E145:F145"/>
    <mergeCell ref="H145:I145"/>
    <mergeCell ref="H144:K144"/>
    <mergeCell ref="B155:G155"/>
    <mergeCell ref="H156:I156"/>
    <mergeCell ref="H155:K155"/>
    <mergeCell ref="B142:K142"/>
    <mergeCell ref="B154:K154"/>
    <mergeCell ref="C53:D54"/>
    <mergeCell ref="E52:F52"/>
  </mergeCells>
  <conditionalFormatting sqref="H24 H26:H43 H45:J46 I43:J43">
    <cfRule type="cellIs" dxfId="10" priority="11" operator="greaterThan">
      <formula>0</formula>
    </cfRule>
  </conditionalFormatting>
  <conditionalFormatting sqref="H80:H116">
    <cfRule type="cellIs" dxfId="9" priority="10" operator="greaterThan">
      <formula>0</formula>
    </cfRule>
  </conditionalFormatting>
  <conditionalFormatting sqref="H55:H69">
    <cfRule type="cellIs" dxfId="8" priority="9" operator="greaterThan">
      <formula>0</formula>
    </cfRule>
  </conditionalFormatting>
  <conditionalFormatting sqref="H126:H127 H130:H135">
    <cfRule type="cellIs" dxfId="7" priority="8" operator="greaterThan">
      <formula>0</formula>
    </cfRule>
  </conditionalFormatting>
  <conditionalFormatting sqref="I23:I24 I26:I42">
    <cfRule type="cellIs" dxfId="6" priority="7" operator="greaterThan">
      <formula>0</formula>
    </cfRule>
  </conditionalFormatting>
  <conditionalFormatting sqref="J23:J24 J26:J42">
    <cfRule type="cellIs" dxfId="5" priority="6" operator="greaterThan">
      <formula>0</formula>
    </cfRule>
  </conditionalFormatting>
  <conditionalFormatting sqref="I80:J116">
    <cfRule type="cellIs" dxfId="4" priority="5" operator="greaterThan">
      <formula>0</formula>
    </cfRule>
  </conditionalFormatting>
  <conditionalFormatting sqref="I55:J69">
    <cfRule type="cellIs" dxfId="3" priority="4" operator="greaterThan">
      <formula>0</formula>
    </cfRule>
  </conditionalFormatting>
  <conditionalFormatting sqref="I126:J127 I130:J135">
    <cfRule type="cellIs" dxfId="2" priority="3" operator="greaterThan">
      <formula>0</formula>
    </cfRule>
  </conditionalFormatting>
  <conditionalFormatting sqref="H128:H129">
    <cfRule type="cellIs" dxfId="1" priority="2" operator="greaterThan">
      <formula>0</formula>
    </cfRule>
  </conditionalFormatting>
  <conditionalFormatting sqref="I128:J129">
    <cfRule type="cellIs" dxfId="0" priority="1" operator="greaterThan">
      <formula>0</formula>
    </cfRule>
  </conditionalFormatting>
  <dataValidations count="16">
    <dataValidation type="list" allowBlank="1" showInputMessage="1" showErrorMessage="1" sqref="H17:H18 J17:J18 C17 J15 H10:H13 J10:J13 H15 C15">
      <formula1>"Si, No"</formula1>
    </dataValidation>
    <dataValidation type="list" allowBlank="1" showInputMessage="1" showErrorMessage="1" promptTitle="1,0" sqref="I180:K183">
      <formula1>"0,1"</formula1>
    </dataValidation>
    <dataValidation type="whole" allowBlank="1" showInputMessage="1" showErrorMessage="1" error="Rebasaste el máximo de 3 actividades en este rubro." prompt="Máximo 3 actividades en este rubro." sqref="C132:C135 E26:E32 G38 G40 E86:E87 G80:G84 G98:G101 G86:G87 C38 C40 C26:C32 E38 E40 C80:C84 G132:G135 C98:C101 E80:E84 C86:C87 E98:E101 E132:E135 C24 E24 G24 G26:G32">
      <formula1>0</formula1>
      <formula2>3</formula2>
    </dataValidation>
    <dataValidation type="whole" allowBlank="1" showInputMessage="1" showErrorMessage="1" error="Rebasaste el máximo de 2 actividades en este rubro." prompt="Máximo 2 actividades en este rubro." sqref="E61 G36:G37 G39 G104:G107 G85 C64 G109:G116 C36:C37 C39 E36:E37 E39 C85 C93:C96 C104:C107 C109:C116 E85 E93:E96 E104:E107 E109:E116 G93:G96 C67:C68 C61 G67:G68 E67:E68 G61 E64 G64">
      <formula1>0</formula1>
      <formula2>2</formula2>
    </dataValidation>
    <dataValidation type="whole" allowBlank="1" showInputMessage="1" showErrorMessage="1" error="Rebasaste el máximo de 6 actividades en este rubro." prompt="Máximo 6 actividades en este rubro." sqref="C97:G97">
      <formula1>0</formula1>
      <formula2>6</formula2>
    </dataValidation>
    <dataValidation type="whole" allowBlank="1" showInputMessage="1" showErrorMessage="1" prompt="Máximo 20 alumnos en este rubro" sqref="C55:E55 G55">
      <formula1>0</formula1>
      <formula2>20</formula2>
    </dataValidation>
    <dataValidation type="whole" allowBlank="1" showInputMessage="1" showErrorMessage="1" prompt="Máximo 5 actividades en este rubro" sqref="C56:E60 G56:G60">
      <formula1>0</formula1>
      <formula2>5</formula2>
    </dataValidation>
    <dataValidation type="whole" allowBlank="1" showInputMessage="1" showErrorMessage="1" error="Rebasaste el máximo de 2 actividades en este rubro." prompt="Máximo 3 actividades en este rubro." sqref="G62 C62:E62 C66:E66 G66">
      <formula1>0</formula1>
      <formula2>3</formula2>
    </dataValidation>
    <dataValidation type="whole" allowBlank="1" showInputMessage="1" showErrorMessage="1" prompt="Máximo 1 actividad en el rubro" sqref="C69:E69 G69">
      <formula1>0</formula1>
      <formula2>1</formula2>
    </dataValidation>
    <dataValidation type="whole" allowBlank="1" showInputMessage="1" showErrorMessage="1" prompt="Máximo 4 actividades en este rubro" sqref="G126:G127 C126:E127 C130:E131 G130:G131">
      <formula1>0</formula1>
      <formula2>4</formula2>
    </dataValidation>
    <dataValidation type="whole" allowBlank="1" showInputMessage="1" showErrorMessage="1" error="Rebasaste el máximo de 2 actividades en este rubro." prompt="Máximo 5 alumnos en este rubro." sqref="C65:G65">
      <formula1>0</formula1>
      <formula2>5</formula2>
    </dataValidation>
    <dataValidation type="decimal" allowBlank="1" showInputMessage="1" showErrorMessage="1" error="Rebasaste el puntaje de 50 para el rubro" prompt="Puntaje máximo de 50" sqref="C23:D23">
      <formula1>1</formula1>
      <formula2>50</formula2>
    </dataValidation>
    <dataValidation type="decimal" allowBlank="1" showInputMessage="1" showErrorMessage="1" error="No puede exceder el puntaje máximo" prompt="Puntaje máximo de 50" sqref="E23:G23">
      <formula1>1</formula1>
      <formula2>50</formula2>
    </dataValidation>
    <dataValidation type="whole" allowBlank="1" showInputMessage="1" showErrorMessage="1" prompt="Máximo 2 actividad en el rubro" sqref="C63:G63">
      <formula1>0</formula1>
      <formula2>2</formula2>
    </dataValidation>
    <dataValidation type="whole" allowBlank="1" showInputMessage="1" showErrorMessage="1" error="Rebasaste el máximo de 3 actividades en este rubro." prompt="Máximo 2 actividades en este rubro." sqref="C88:D88 E88:F88 G88">
      <formula1>0</formula1>
      <formula2>2</formula2>
    </dataValidation>
    <dataValidation type="list" allowBlank="1" showInputMessage="1" showErrorMessage="1" sqref="C10:D14">
      <formula1>"Si, NO"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Aurys</dc:creator>
  <cp:lastModifiedBy>Usuario</cp:lastModifiedBy>
  <cp:lastPrinted>2021-03-03T22:01:45Z</cp:lastPrinted>
  <dcterms:created xsi:type="dcterms:W3CDTF">2011-05-18T15:32:30Z</dcterms:created>
  <dcterms:modified xsi:type="dcterms:W3CDTF">2024-01-16T15:32:34Z</dcterms:modified>
</cp:coreProperties>
</file>